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880" windowHeight="8976" activeTab="0"/>
  </bookViews>
  <sheets>
    <sheet name="VPL-VW100" sheetId="1" r:id="rId1"/>
  </sheets>
  <definedNames>
    <definedName name="_xlnm.Print_Area" localSheetId="0">'VPL-VW100'!$A$1:$R$24</definedName>
  </definedNames>
  <calcPr fullCalcOnLoad="1"/>
</workbook>
</file>

<file path=xl/sharedStrings.xml><?xml version="1.0" encoding="utf-8"?>
<sst xmlns="http://schemas.openxmlformats.org/spreadsheetml/2006/main" count="47" uniqueCount="34">
  <si>
    <t>Custom Width</t>
  </si>
  <si>
    <t>Inches</t>
  </si>
  <si>
    <t>Feet</t>
  </si>
  <si>
    <t xml:space="preserve"> Diagonal in Feet</t>
  </si>
  <si>
    <t>Max</t>
  </si>
  <si>
    <t>Min</t>
  </si>
  <si>
    <t xml:space="preserve"> Diagonal in Inches</t>
  </si>
  <si>
    <t xml:space="preserve">                 Screen Width in Inches</t>
  </si>
  <si>
    <t xml:space="preserve">                 Screen Width in Feet</t>
  </si>
  <si>
    <t>^Enter^ ^Width^</t>
  </si>
  <si>
    <t>Screen Height in Inches</t>
  </si>
  <si>
    <t xml:space="preserve">                 Screen Height in Feet</t>
  </si>
  <si>
    <t>Custom Height</t>
  </si>
  <si>
    <t>^Enter^ ^Height^</t>
  </si>
  <si>
    <t>Custom Diagonal</t>
  </si>
  <si>
    <t>^Enter^ ^Diagonal^</t>
  </si>
  <si>
    <t>Vertical Offset</t>
  </si>
  <si>
    <t>All Range Crisp Focus Lens</t>
  </si>
  <si>
    <t>LENS RANGE</t>
  </si>
  <si>
    <t xml:space="preserve">     Mount Lens Center up to 0.15x Screen Height above/below Screen Top/Bottom w/o Keystone</t>
  </si>
  <si>
    <t>PSS-H10                  Mounting Bracket</t>
  </si>
  <si>
    <t>PSS-610                 Mounting Bracket</t>
  </si>
  <si>
    <r>
      <t xml:space="preserve">To </t>
    </r>
    <r>
      <rPr>
        <b/>
        <sz val="12"/>
        <color indexed="62"/>
        <rFont val="Arial"/>
        <family val="2"/>
      </rPr>
      <t>Projector Front</t>
    </r>
    <r>
      <rPr>
        <b/>
        <sz val="12"/>
        <rFont val="Arial"/>
        <family val="2"/>
      </rPr>
      <t xml:space="preserve"> +/-  0.1 inch</t>
    </r>
  </si>
  <si>
    <r>
      <t xml:space="preserve">To </t>
    </r>
    <r>
      <rPr>
        <b/>
        <sz val="12"/>
        <color indexed="62"/>
        <rFont val="Arial"/>
        <family val="2"/>
      </rPr>
      <t>Projector Front</t>
    </r>
    <r>
      <rPr>
        <b/>
        <sz val="12"/>
        <rFont val="Arial"/>
        <family val="2"/>
      </rPr>
      <t xml:space="preserve"> +/-  0.1 foot</t>
    </r>
  </si>
  <si>
    <r>
      <t xml:space="preserve">Throw Distance in </t>
    </r>
    <r>
      <rPr>
        <b/>
        <u val="single"/>
        <sz val="20"/>
        <rFont val="Arial"/>
        <family val="2"/>
      </rPr>
      <t>Inches</t>
    </r>
  </si>
  <si>
    <r>
      <t xml:space="preserve">16:9 Screen Size in </t>
    </r>
    <r>
      <rPr>
        <b/>
        <u val="single"/>
        <sz val="20"/>
        <rFont val="Arial"/>
        <family val="2"/>
      </rPr>
      <t>Inches</t>
    </r>
  </si>
  <si>
    <r>
      <t xml:space="preserve">16:9 Screen Size in </t>
    </r>
    <r>
      <rPr>
        <b/>
        <u val="single"/>
        <sz val="20"/>
        <rFont val="Arial"/>
        <family val="2"/>
      </rPr>
      <t>Feet</t>
    </r>
  </si>
  <si>
    <r>
      <t xml:space="preserve">Throw Distance in </t>
    </r>
    <r>
      <rPr>
        <b/>
        <u val="single"/>
        <sz val="20"/>
        <rFont val="Arial"/>
        <family val="2"/>
      </rPr>
      <t>Feet</t>
    </r>
  </si>
  <si>
    <r>
      <t xml:space="preserve">Distance to Center of Lens and </t>
    </r>
    <r>
      <rPr>
        <b/>
        <sz val="12"/>
        <color indexed="62"/>
        <rFont val="Arial"/>
        <family val="2"/>
      </rPr>
      <t>Projector Front</t>
    </r>
    <r>
      <rPr>
        <b/>
        <sz val="12"/>
        <rFont val="Arial"/>
        <family val="2"/>
      </rPr>
      <t xml:space="preserve"> is essentially the same</t>
    </r>
  </si>
  <si>
    <t>SONY VPL-VW50 Lens Chart</t>
  </si>
  <si>
    <t xml:space="preserve">    Add 9.4 Inches to the Throw Distance to the Center of the Mounting Pole</t>
  </si>
  <si>
    <t xml:space="preserve">    Add 7.6 Inches to the  Front Hole of the Upper Bracket</t>
  </si>
  <si>
    <t xml:space="preserve">    Add 8.7 Inches to the Throw Distance to the Center of the Mounting Pole</t>
  </si>
  <si>
    <t xml:space="preserve">    Add 6 Inches to the  Front Holes of the Upper Bracket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</si>
</sst>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sz val="14"/>
      <name val="ＭＳ Ｐゴシック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62"/>
      <name val="Arial"/>
      <family val="2"/>
    </font>
    <font>
      <b/>
      <u val="single"/>
      <sz val="2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 style="thick"/>
      <right style="thick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double"/>
      <top style="medium"/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2" borderId="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  <protection locked="0"/>
    </xf>
    <xf numFmtId="164" fontId="8" fillId="4" borderId="13" xfId="0" applyNumberFormat="1" applyFont="1" applyFill="1" applyBorder="1" applyAlignment="1">
      <alignment horizontal="center" vertical="top" wrapText="1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0" xfId="0" applyNumberFormat="1" applyFont="1" applyFill="1" applyBorder="1" applyAlignment="1">
      <alignment horizontal="center" wrapText="1"/>
    </xf>
    <xf numFmtId="164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64" fontId="2" fillId="5" borderId="1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2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2" fillId="3" borderId="37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right" vertical="center"/>
    </xf>
    <xf numFmtId="0" fontId="2" fillId="3" borderId="38" xfId="0" applyFont="1" applyFill="1" applyBorder="1" applyAlignment="1">
      <alignment horizontal="right" vertical="center"/>
    </xf>
    <xf numFmtId="0" fontId="2" fillId="3" borderId="39" xfId="0" applyNumberFormat="1" applyFont="1" applyFill="1" applyBorder="1" applyAlignment="1">
      <alignment horizontal="right" vertical="center"/>
    </xf>
    <xf numFmtId="0" fontId="2" fillId="3" borderId="40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2" fillId="3" borderId="4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1" fillId="3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" borderId="31" xfId="0" applyFont="1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2" fillId="3" borderId="42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right" vertical="center"/>
    </xf>
    <xf numFmtId="164" fontId="2" fillId="3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3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" borderId="41" xfId="0" applyNumberFormat="1" applyFont="1" applyFill="1" applyBorder="1" applyAlignment="1">
      <alignment horizontal="right" vertical="center"/>
    </xf>
    <xf numFmtId="0" fontId="5" fillId="5" borderId="3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3</xdr:col>
      <xdr:colOff>352425</xdr:colOff>
      <xdr:row>0</xdr:row>
      <xdr:rowOff>561975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tabSelected="1" zoomScale="75" zoomScaleNormal="75" workbookViewId="0" topLeftCell="A1">
      <selection activeCell="T15" sqref="T15"/>
    </sheetView>
  </sheetViews>
  <sheetFormatPr defaultColWidth="9.140625" defaultRowHeight="12.75"/>
  <cols>
    <col min="1" max="1" width="9.00390625" style="3" customWidth="1"/>
    <col min="2" max="2" width="6.7109375" style="5" customWidth="1"/>
    <col min="3" max="3" width="6.140625" style="7" customWidth="1"/>
    <col min="4" max="4" width="5.7109375" style="7" customWidth="1"/>
    <col min="5" max="7" width="7.7109375" style="5" customWidth="1"/>
    <col min="8" max="14" width="7.7109375" style="1" customWidth="1"/>
    <col min="15" max="15" width="0.5625" style="1" customWidth="1"/>
    <col min="16" max="16" width="9.7109375" style="10" customWidth="1"/>
    <col min="17" max="17" width="9.7109375" style="1" customWidth="1"/>
    <col min="18" max="18" width="11.7109375" style="2" customWidth="1"/>
    <col min="19" max="20" width="9.140625" style="2" customWidth="1"/>
    <col min="21" max="21" width="29.8515625" style="2" customWidth="1"/>
    <col min="22" max="16384" width="9.140625" style="2" customWidth="1"/>
  </cols>
  <sheetData>
    <row r="1" spans="1:18" s="8" customFormat="1" ht="45.75" thickBot="1" thickTop="1">
      <c r="A1" s="80"/>
      <c r="B1" s="81"/>
      <c r="C1" s="81"/>
      <c r="D1" s="82"/>
      <c r="E1" s="77" t="s">
        <v>29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18" ht="30" customHeight="1" thickBot="1" thickTop="1">
      <c r="A2" s="84" t="s">
        <v>1</v>
      </c>
      <c r="B2" s="85"/>
      <c r="C2" s="85"/>
      <c r="D2" s="86"/>
      <c r="E2" s="83" t="s">
        <v>25</v>
      </c>
      <c r="F2" s="78"/>
      <c r="G2" s="78"/>
      <c r="H2" s="78"/>
      <c r="I2" s="78"/>
      <c r="J2" s="78"/>
      <c r="K2" s="78"/>
      <c r="L2" s="78"/>
      <c r="M2" s="78"/>
      <c r="N2" s="79"/>
      <c r="O2" s="12"/>
      <c r="P2" s="31" t="s">
        <v>0</v>
      </c>
      <c r="Q2" s="31" t="s">
        <v>12</v>
      </c>
      <c r="R2" s="31" t="s">
        <v>14</v>
      </c>
    </row>
    <row r="3" spans="1:18" ht="15.75" customHeight="1" thickBot="1" thickTop="1">
      <c r="A3" s="90" t="s">
        <v>6</v>
      </c>
      <c r="B3" s="91"/>
      <c r="C3" s="91"/>
      <c r="D3" s="92"/>
      <c r="E3" s="42">
        <v>40</v>
      </c>
      <c r="F3" s="42">
        <v>80</v>
      </c>
      <c r="G3" s="42">
        <v>92</v>
      </c>
      <c r="H3" s="42">
        <v>100</v>
      </c>
      <c r="I3" s="42">
        <v>115</v>
      </c>
      <c r="J3" s="42">
        <v>120</v>
      </c>
      <c r="K3" s="42">
        <v>150</v>
      </c>
      <c r="L3" s="42">
        <v>165</v>
      </c>
      <c r="M3" s="42">
        <v>180</v>
      </c>
      <c r="N3" s="42">
        <v>200</v>
      </c>
      <c r="O3" s="13"/>
      <c r="P3" s="31">
        <f>IF(P5&gt;261.5,"&gt;300!",IF(P5&lt;34.8,"&lt;40!",SQRT((P5*9/16)^2+(P5)^2)))</f>
        <v>40.04242720618344</v>
      </c>
      <c r="Q3" s="31">
        <f>IF(Q4&gt;147.1,"&gt;300!",IF(Q4&lt;19.6,"&lt;40!",SQRT((Q4*16/9)^2+(Q4)^2)))</f>
        <v>100.02830335262584</v>
      </c>
      <c r="R3" s="34">
        <v>120</v>
      </c>
    </row>
    <row r="4" spans="1:18" ht="15.75" customHeight="1" thickBot="1" thickTop="1">
      <c r="A4" s="93" t="s">
        <v>10</v>
      </c>
      <c r="B4" s="94"/>
      <c r="C4" s="94"/>
      <c r="D4" s="95"/>
      <c r="E4" s="43">
        <v>19.6</v>
      </c>
      <c r="F4" s="43">
        <v>39.2</v>
      </c>
      <c r="G4" s="43">
        <v>45.1</v>
      </c>
      <c r="H4" s="43">
        <v>49</v>
      </c>
      <c r="I4" s="43">
        <v>56.4</v>
      </c>
      <c r="J4" s="43">
        <v>58.8</v>
      </c>
      <c r="K4" s="43">
        <v>73.5</v>
      </c>
      <c r="L4" s="43">
        <v>80.9</v>
      </c>
      <c r="M4" s="43">
        <v>88.2</v>
      </c>
      <c r="N4" s="43">
        <v>98.1</v>
      </c>
      <c r="O4" s="13"/>
      <c r="P4" s="45">
        <f>IF(P5&gt;261.5,"&gt;300!",IF(P5&lt;34.8,"&lt;40!",(SQRT((P3*P3)/337))*9))</f>
        <v>19.631249999999998</v>
      </c>
      <c r="Q4" s="38">
        <v>49.04</v>
      </c>
      <c r="R4" s="46">
        <f>IF(R3&gt;300,"&gt;300!",IF(R3&lt;40,"&lt;40!",(SQRT((R3*R3)/337))*9))</f>
        <v>58.83134875590707</v>
      </c>
    </row>
    <row r="5" spans="1:18" ht="16.5" customHeight="1" thickBot="1" thickTop="1">
      <c r="A5" s="87" t="s">
        <v>7</v>
      </c>
      <c r="B5" s="88"/>
      <c r="C5" s="88"/>
      <c r="D5" s="89"/>
      <c r="E5" s="44">
        <v>34.9</v>
      </c>
      <c r="F5" s="44">
        <v>69.7</v>
      </c>
      <c r="G5" s="44">
        <v>80.2</v>
      </c>
      <c r="H5" s="44">
        <v>87.2</v>
      </c>
      <c r="I5" s="44">
        <v>100.2</v>
      </c>
      <c r="J5" s="44">
        <v>104.6</v>
      </c>
      <c r="K5" s="44">
        <v>130.7</v>
      </c>
      <c r="L5" s="44">
        <v>143.8</v>
      </c>
      <c r="M5" s="44">
        <v>156.9</v>
      </c>
      <c r="N5" s="44">
        <v>174.3</v>
      </c>
      <c r="O5" s="13"/>
      <c r="P5" s="34">
        <v>34.9</v>
      </c>
      <c r="Q5" s="36">
        <f>IF(Q4&gt;147.1,"&gt;300!",IF(Q4&lt;19.6,"&lt;40!",Q4*16/9))</f>
        <v>87.18222222222222</v>
      </c>
      <c r="R5" s="47">
        <f>IF(R3&gt;300,"&gt;300!",IF(R3&lt;40,"&lt;40!",(SQRT((R3*R3)/337))*16))</f>
        <v>104.58906445494591</v>
      </c>
    </row>
    <row r="6" spans="1:21" s="4" customFormat="1" ht="27" customHeight="1" thickBot="1" thickTop="1">
      <c r="A6" s="113" t="s">
        <v>17</v>
      </c>
      <c r="B6" s="114"/>
      <c r="C6" s="114"/>
      <c r="D6" s="115"/>
      <c r="E6" s="102" t="s">
        <v>24</v>
      </c>
      <c r="F6" s="103"/>
      <c r="G6" s="103"/>
      <c r="H6" s="103"/>
      <c r="I6" s="103"/>
      <c r="J6" s="103"/>
      <c r="K6" s="103"/>
      <c r="L6" s="103"/>
      <c r="M6" s="103"/>
      <c r="N6" s="104"/>
      <c r="O6" s="14"/>
      <c r="P6" s="35" t="s">
        <v>9</v>
      </c>
      <c r="Q6" s="35" t="s">
        <v>13</v>
      </c>
      <c r="R6" s="35" t="s">
        <v>15</v>
      </c>
      <c r="U6" s="39"/>
    </row>
    <row r="7" spans="1:18" s="4" customFormat="1" ht="16.5" customHeight="1" thickBot="1" thickTop="1">
      <c r="A7" s="116"/>
      <c r="B7" s="117"/>
      <c r="C7" s="117"/>
      <c r="D7" s="118"/>
      <c r="E7" s="105" t="s">
        <v>22</v>
      </c>
      <c r="F7" s="106"/>
      <c r="G7" s="106"/>
      <c r="H7" s="106"/>
      <c r="I7" s="106"/>
      <c r="J7" s="106"/>
      <c r="K7" s="106"/>
      <c r="L7" s="106"/>
      <c r="M7" s="106"/>
      <c r="N7" s="107"/>
      <c r="O7" s="14"/>
      <c r="P7" s="32" t="s">
        <v>1</v>
      </c>
      <c r="Q7" s="32" t="s">
        <v>1</v>
      </c>
      <c r="R7" s="32" t="s">
        <v>1</v>
      </c>
    </row>
    <row r="8" spans="1:18" s="4" customFormat="1" ht="16.5" customHeight="1" thickBot="1" thickTop="1">
      <c r="A8" s="96" t="s">
        <v>18</v>
      </c>
      <c r="B8" s="97"/>
      <c r="C8" s="97"/>
      <c r="D8" s="30" t="s">
        <v>5</v>
      </c>
      <c r="E8" s="48">
        <v>47.7</v>
      </c>
      <c r="F8" s="48">
        <v>97.3</v>
      </c>
      <c r="G8" s="48">
        <v>112.2</v>
      </c>
      <c r="H8" s="48">
        <v>122.1</v>
      </c>
      <c r="I8" s="48">
        <v>140.7</v>
      </c>
      <c r="J8" s="48">
        <v>146.9</v>
      </c>
      <c r="K8" s="48">
        <v>184.1</v>
      </c>
      <c r="L8" s="48">
        <v>202.7</v>
      </c>
      <c r="M8" s="48">
        <v>221.3</v>
      </c>
      <c r="N8" s="48">
        <v>246.1</v>
      </c>
      <c r="O8" s="15"/>
      <c r="P8" s="48">
        <f>(P3*31.5-48.2)/25.4</f>
        <v>47.7612778344401</v>
      </c>
      <c r="Q8" s="48">
        <f>(Q3*31.5-48.2)/25.4</f>
        <v>122.15321085069742</v>
      </c>
      <c r="R8" s="48">
        <f>IF(R3&lt;40,"&lt;40!",IF(R3&gt;300,"&gt;300!",(R3*31.5-48.2)/25.4))</f>
        <v>146.9212598425197</v>
      </c>
    </row>
    <row r="9" spans="1:18" s="4" customFormat="1" ht="15" customHeight="1" thickBot="1">
      <c r="A9" s="98"/>
      <c r="B9" s="99"/>
      <c r="C9" s="99"/>
      <c r="D9" s="29" t="s">
        <v>4</v>
      </c>
      <c r="E9" s="49">
        <v>82.9</v>
      </c>
      <c r="F9" s="49">
        <v>167.6</v>
      </c>
      <c r="G9" s="49">
        <v>193</v>
      </c>
      <c r="H9" s="49">
        <v>210</v>
      </c>
      <c r="I9" s="49">
        <v>241.7</v>
      </c>
      <c r="J9" s="49">
        <v>252.3</v>
      </c>
      <c r="K9" s="49">
        <v>315.9</v>
      </c>
      <c r="L9" s="49">
        <v>347.6</v>
      </c>
      <c r="M9" s="49">
        <v>379.4</v>
      </c>
      <c r="N9" s="49">
        <v>421.8</v>
      </c>
      <c r="O9" s="16"/>
      <c r="P9" s="50">
        <f>(P3*53.8-46.9)/25.4</f>
        <v>82.96781825561689</v>
      </c>
      <c r="Q9" s="50">
        <f>(Q3*53.8-46.9)/25.4</f>
        <v>210.02451655005004</v>
      </c>
      <c r="R9" s="50">
        <f>IF(R3&lt;40,"&lt;40!",IF(R3&gt;300,"&gt;300!",(R3*53.8-46.9)/25.4))</f>
        <v>252.32677165354335</v>
      </c>
    </row>
    <row r="10" spans="1:18" s="4" customFormat="1" ht="16.5" customHeight="1" hidden="1" thickBot="1" thickTop="1">
      <c r="A10" s="9"/>
      <c r="B10" s="21"/>
      <c r="C10" s="22"/>
      <c r="D10" s="23"/>
      <c r="E10" s="24"/>
      <c r="F10" s="24"/>
      <c r="G10" s="25"/>
      <c r="H10" s="25"/>
      <c r="I10" s="25"/>
      <c r="J10" s="25"/>
      <c r="K10" s="25"/>
      <c r="L10" s="26"/>
      <c r="M10" s="26"/>
      <c r="N10" s="27"/>
      <c r="O10" s="16"/>
      <c r="P10" s="33"/>
      <c r="Q10" s="33"/>
      <c r="R10" s="33"/>
    </row>
    <row r="11" spans="1:21" s="4" customFormat="1" ht="30" customHeight="1" thickBot="1" thickTop="1">
      <c r="A11" s="84" t="s">
        <v>2</v>
      </c>
      <c r="B11" s="85"/>
      <c r="C11" s="85"/>
      <c r="D11" s="120"/>
      <c r="E11" s="83" t="s">
        <v>26</v>
      </c>
      <c r="F11" s="78"/>
      <c r="G11" s="78"/>
      <c r="H11" s="78"/>
      <c r="I11" s="78"/>
      <c r="J11" s="78"/>
      <c r="K11" s="78"/>
      <c r="L11" s="78"/>
      <c r="M11" s="78"/>
      <c r="N11" s="79"/>
      <c r="O11" s="12"/>
      <c r="P11" s="37" t="s">
        <v>2</v>
      </c>
      <c r="Q11" s="37" t="s">
        <v>2</v>
      </c>
      <c r="R11" s="37" t="s">
        <v>2</v>
      </c>
      <c r="U11" s="39"/>
    </row>
    <row r="12" spans="1:18" s="4" customFormat="1" ht="16.5" customHeight="1" thickBot="1" thickTop="1">
      <c r="A12" s="90" t="s">
        <v>3</v>
      </c>
      <c r="B12" s="91"/>
      <c r="C12" s="91"/>
      <c r="D12" s="119"/>
      <c r="E12" s="51">
        <f>E3/12</f>
        <v>3.3333333333333335</v>
      </c>
      <c r="F12" s="51">
        <f aca="true" t="shared" si="0" ref="F12:N12">F3/12</f>
        <v>6.666666666666667</v>
      </c>
      <c r="G12" s="51">
        <f t="shared" si="0"/>
        <v>7.666666666666667</v>
      </c>
      <c r="H12" s="51">
        <f t="shared" si="0"/>
        <v>8.333333333333334</v>
      </c>
      <c r="I12" s="51">
        <f t="shared" si="0"/>
        <v>9.583333333333334</v>
      </c>
      <c r="J12" s="51">
        <f t="shared" si="0"/>
        <v>10</v>
      </c>
      <c r="K12" s="51">
        <f t="shared" si="0"/>
        <v>12.5</v>
      </c>
      <c r="L12" s="51">
        <v>13.8</v>
      </c>
      <c r="M12" s="51">
        <v>15</v>
      </c>
      <c r="N12" s="51">
        <f t="shared" si="0"/>
        <v>16.666666666666668</v>
      </c>
      <c r="O12" s="17"/>
      <c r="P12" s="51">
        <f>P3/12</f>
        <v>3.33686893384862</v>
      </c>
      <c r="Q12" s="51">
        <f>Q3/12</f>
        <v>8.335691946052153</v>
      </c>
      <c r="R12" s="51">
        <f>R3/12</f>
        <v>10</v>
      </c>
    </row>
    <row r="13" spans="1:18" s="4" customFormat="1" ht="16.5" customHeight="1" thickBot="1">
      <c r="A13" s="108" t="s">
        <v>11</v>
      </c>
      <c r="B13" s="109"/>
      <c r="C13" s="109"/>
      <c r="D13" s="110"/>
      <c r="E13" s="43">
        <v>1.6</v>
      </c>
      <c r="F13" s="43">
        <v>3.3</v>
      </c>
      <c r="G13" s="43">
        <v>3.8</v>
      </c>
      <c r="H13" s="43">
        <v>4.1</v>
      </c>
      <c r="I13" s="43">
        <v>4.7</v>
      </c>
      <c r="J13" s="43">
        <v>4.9</v>
      </c>
      <c r="K13" s="43">
        <v>6.1</v>
      </c>
      <c r="L13" s="43">
        <v>6.7</v>
      </c>
      <c r="M13" s="43">
        <v>7.4</v>
      </c>
      <c r="N13" s="43">
        <v>8.2</v>
      </c>
      <c r="O13" s="52"/>
      <c r="P13" s="43">
        <f aca="true" t="shared" si="1" ref="P13:R14">P4/12</f>
        <v>1.6359374999999998</v>
      </c>
      <c r="Q13" s="43">
        <f t="shared" si="1"/>
        <v>4.086666666666667</v>
      </c>
      <c r="R13" s="43">
        <f t="shared" si="1"/>
        <v>4.90261239632559</v>
      </c>
    </row>
    <row r="14" spans="1:18" s="4" customFormat="1" ht="16.5" customHeight="1" thickBot="1">
      <c r="A14" s="87" t="s">
        <v>8</v>
      </c>
      <c r="B14" s="88"/>
      <c r="C14" s="88"/>
      <c r="D14" s="89"/>
      <c r="E14" s="44">
        <v>2.9</v>
      </c>
      <c r="F14" s="44">
        <f>69.7/12</f>
        <v>5.808333333333334</v>
      </c>
      <c r="G14" s="44">
        <f>80.2/12</f>
        <v>6.683333333333334</v>
      </c>
      <c r="H14" s="44">
        <f>87.2/12</f>
        <v>7.266666666666667</v>
      </c>
      <c r="I14" s="44">
        <v>8.3</v>
      </c>
      <c r="J14" s="44">
        <v>8.7</v>
      </c>
      <c r="K14" s="44">
        <v>10.9</v>
      </c>
      <c r="L14" s="44">
        <v>12</v>
      </c>
      <c r="M14" s="44">
        <v>13.1</v>
      </c>
      <c r="N14" s="44">
        <v>14.5</v>
      </c>
      <c r="O14" s="18"/>
      <c r="P14" s="44">
        <f t="shared" si="1"/>
        <v>2.908333333333333</v>
      </c>
      <c r="Q14" s="44">
        <f t="shared" si="1"/>
        <v>7.265185185185185</v>
      </c>
      <c r="R14" s="44">
        <f t="shared" si="1"/>
        <v>8.715755371245493</v>
      </c>
    </row>
    <row r="15" spans="1:18" s="4" customFormat="1" ht="27" customHeight="1" thickTop="1">
      <c r="A15" s="113" t="s">
        <v>17</v>
      </c>
      <c r="B15" s="114"/>
      <c r="C15" s="114"/>
      <c r="D15" s="115"/>
      <c r="E15" s="102" t="s">
        <v>27</v>
      </c>
      <c r="F15" s="103"/>
      <c r="G15" s="103"/>
      <c r="H15" s="103"/>
      <c r="I15" s="103"/>
      <c r="J15" s="103"/>
      <c r="K15" s="103"/>
      <c r="L15" s="103"/>
      <c r="M15" s="103"/>
      <c r="N15" s="104"/>
      <c r="O15" s="19"/>
      <c r="P15" s="111" t="s">
        <v>2</v>
      </c>
      <c r="Q15" s="111" t="s">
        <v>2</v>
      </c>
      <c r="R15" s="111" t="s">
        <v>2</v>
      </c>
    </row>
    <row r="16" spans="1:18" s="4" customFormat="1" ht="16.5" customHeight="1" thickBot="1">
      <c r="A16" s="116"/>
      <c r="B16" s="117"/>
      <c r="C16" s="117"/>
      <c r="D16" s="118"/>
      <c r="E16" s="105" t="s">
        <v>23</v>
      </c>
      <c r="F16" s="106"/>
      <c r="G16" s="106"/>
      <c r="H16" s="106"/>
      <c r="I16" s="106"/>
      <c r="J16" s="106"/>
      <c r="K16" s="106"/>
      <c r="L16" s="106"/>
      <c r="M16" s="106"/>
      <c r="N16" s="107"/>
      <c r="O16" s="19"/>
      <c r="P16" s="112"/>
      <c r="Q16" s="112"/>
      <c r="R16" s="112"/>
    </row>
    <row r="17" spans="1:18" s="4" customFormat="1" ht="15.75" customHeight="1" thickBot="1" thickTop="1">
      <c r="A17" s="96" t="s">
        <v>18</v>
      </c>
      <c r="B17" s="97"/>
      <c r="C17" s="97"/>
      <c r="D17" s="30" t="s">
        <v>5</v>
      </c>
      <c r="E17" s="48">
        <v>4</v>
      </c>
      <c r="F17" s="48">
        <v>8.1</v>
      </c>
      <c r="G17" s="48">
        <v>9.3</v>
      </c>
      <c r="H17" s="48">
        <v>10.2</v>
      </c>
      <c r="I17" s="48">
        <v>11.7</v>
      </c>
      <c r="J17" s="48">
        <v>12.2</v>
      </c>
      <c r="K17" s="48">
        <v>15.3</v>
      </c>
      <c r="L17" s="48">
        <v>16.9</v>
      </c>
      <c r="M17" s="48">
        <v>18.4</v>
      </c>
      <c r="N17" s="48">
        <v>20.5</v>
      </c>
      <c r="O17" s="20"/>
      <c r="P17" s="48">
        <f>(P3*31.5-48.2)/25.4/12</f>
        <v>3.9801064862033417</v>
      </c>
      <c r="Q17" s="48">
        <f>(Q3*31.5-48.2)/25.4/12</f>
        <v>10.179434237558118</v>
      </c>
      <c r="R17" s="48">
        <f>IF(R3&lt;40,"&lt;40!",IF(R3&gt;300,"&gt;300!",(R3*31.5-48.2)/25.4/12))</f>
        <v>12.243438320209975</v>
      </c>
    </row>
    <row r="18" spans="1:18" s="4" customFormat="1" ht="15.75" customHeight="1" thickBot="1">
      <c r="A18" s="98"/>
      <c r="B18" s="99"/>
      <c r="C18" s="99"/>
      <c r="D18" s="29" t="s">
        <v>4</v>
      </c>
      <c r="E18" s="50">
        <v>6.9</v>
      </c>
      <c r="F18" s="50">
        <v>14</v>
      </c>
      <c r="G18" s="50">
        <v>16.1</v>
      </c>
      <c r="H18" s="50">
        <v>17.5</v>
      </c>
      <c r="I18" s="50">
        <v>20.1</v>
      </c>
      <c r="J18" s="50">
        <v>21</v>
      </c>
      <c r="K18" s="50">
        <v>26.3</v>
      </c>
      <c r="L18" s="50">
        <v>29</v>
      </c>
      <c r="M18" s="50">
        <v>31.6</v>
      </c>
      <c r="N18" s="50">
        <v>35.1</v>
      </c>
      <c r="O18" s="53"/>
      <c r="P18" s="50">
        <f>(P3*53.8-46.9)/25.4/12</f>
        <v>6.913984854634741</v>
      </c>
      <c r="Q18" s="50">
        <f>(Q3*53.8-46.9)/25.4/12</f>
        <v>17.502043045837503</v>
      </c>
      <c r="R18" s="50">
        <f>IF(R3&lt;40,"&lt;40!",IF(R3&gt;300,"&gt;300!",(R3*53.8-46.9)/25.4/12))</f>
        <v>21.027230971128613</v>
      </c>
    </row>
    <row r="19" spans="1:18" s="4" customFormat="1" ht="16.5" customHeight="1" thickTop="1">
      <c r="A19" s="60" t="s">
        <v>20</v>
      </c>
      <c r="B19" s="61"/>
      <c r="C19" s="61"/>
      <c r="D19" s="62"/>
      <c r="E19" s="54" t="s">
        <v>30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8" s="4" customFormat="1" ht="16.5" customHeight="1" thickBot="1">
      <c r="A20" s="63"/>
      <c r="B20" s="64"/>
      <c r="C20" s="64"/>
      <c r="D20" s="65"/>
      <c r="E20" s="57" t="s">
        <v>31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22" s="4" customFormat="1" ht="17.25" customHeight="1" thickTop="1">
      <c r="A21" s="60" t="s">
        <v>21</v>
      </c>
      <c r="B21" s="66"/>
      <c r="C21" s="66"/>
      <c r="D21" s="67"/>
      <c r="E21" s="54" t="s">
        <v>32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40"/>
      <c r="T21" s="41"/>
      <c r="U21" s="41"/>
      <c r="V21" s="41"/>
    </row>
    <row r="22" spans="1:18" s="4" customFormat="1" ht="16.5" customHeight="1" thickBot="1">
      <c r="A22" s="68"/>
      <c r="B22" s="69"/>
      <c r="C22" s="69"/>
      <c r="D22" s="70"/>
      <c r="E22" s="57" t="s">
        <v>33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s="4" customFormat="1" ht="16.5" customHeight="1" thickBot="1" thickTop="1">
      <c r="A23" s="71" t="s">
        <v>16</v>
      </c>
      <c r="B23" s="72"/>
      <c r="C23" s="72"/>
      <c r="D23" s="73"/>
      <c r="E23" s="74" t="s">
        <v>19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</row>
    <row r="24" spans="1:18" s="4" customFormat="1" ht="16.5" customHeight="1" thickBot="1" thickTop="1">
      <c r="A24" s="71" t="s">
        <v>28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1"/>
    </row>
    <row r="25" spans="1:14" s="4" customFormat="1" ht="16.5" customHeight="1" thickTop="1">
      <c r="A25"/>
      <c r="B25"/>
      <c r="C25" s="6"/>
      <c r="D25" s="6"/>
      <c r="E25" s="5"/>
      <c r="F25" s="5"/>
      <c r="G25" s="5"/>
      <c r="H25" s="1"/>
      <c r="I25" s="1"/>
      <c r="J25" s="1"/>
      <c r="K25" s="1"/>
      <c r="L25" s="1"/>
      <c r="M25" s="28"/>
      <c r="N25" s="10"/>
    </row>
    <row r="26" spans="1:13" s="4" customFormat="1" ht="16.5" customHeight="1">
      <c r="A26"/>
      <c r="B26"/>
      <c r="C26" s="6"/>
      <c r="D26" s="6"/>
      <c r="E26" s="5"/>
      <c r="F26" s="5"/>
      <c r="G26" s="5"/>
      <c r="H26" s="1"/>
      <c r="I26" s="1"/>
      <c r="J26" s="1"/>
      <c r="K26" s="1"/>
      <c r="L26" s="1"/>
      <c r="M26" s="10"/>
    </row>
    <row r="27" spans="1:13" s="4" customFormat="1" ht="16.5" customHeight="1">
      <c r="A27"/>
      <c r="B27"/>
      <c r="C27" s="6"/>
      <c r="D27" s="6"/>
      <c r="E27" s="5"/>
      <c r="F27" s="5"/>
      <c r="G27" s="5"/>
      <c r="H27" s="1"/>
      <c r="I27" s="1"/>
      <c r="J27" s="1"/>
      <c r="K27" s="1"/>
      <c r="L27" s="1"/>
      <c r="M27" s="10"/>
    </row>
    <row r="28" spans="1:13" s="4" customFormat="1" ht="16.5" customHeight="1">
      <c r="A28"/>
      <c r="B28"/>
      <c r="C28" s="6"/>
      <c r="D28" s="6"/>
      <c r="E28" s="5"/>
      <c r="F28" s="5"/>
      <c r="G28" s="5"/>
      <c r="H28" s="1"/>
      <c r="I28" s="1"/>
      <c r="J28" s="1"/>
      <c r="K28" s="1"/>
      <c r="L28" s="1"/>
      <c r="M28" s="10"/>
    </row>
    <row r="29" spans="1:13" s="4" customFormat="1" ht="16.5" customHeight="1">
      <c r="A29"/>
      <c r="B29"/>
      <c r="C29" s="6"/>
      <c r="D29" s="6"/>
      <c r="E29" s="5"/>
      <c r="F29" s="5"/>
      <c r="G29" s="5"/>
      <c r="H29" s="1"/>
      <c r="I29" s="1"/>
      <c r="J29" s="1"/>
      <c r="K29" s="1"/>
      <c r="L29" s="1"/>
      <c r="M29" s="10"/>
    </row>
    <row r="30" spans="1:13" s="4" customFormat="1" ht="16.5" customHeight="1">
      <c r="A30"/>
      <c r="B30"/>
      <c r="C30" s="6"/>
      <c r="D30" s="6"/>
      <c r="E30" s="5"/>
      <c r="F30" s="5"/>
      <c r="G30" s="5"/>
      <c r="H30" s="1"/>
      <c r="I30" s="1"/>
      <c r="J30" s="1"/>
      <c r="K30" s="1"/>
      <c r="L30" s="1"/>
      <c r="M30" s="10"/>
    </row>
    <row r="31" spans="1:13" s="4" customFormat="1" ht="16.5" customHeight="1">
      <c r="A31"/>
      <c r="B31"/>
      <c r="C31" s="6"/>
      <c r="D31" s="6"/>
      <c r="E31" s="5"/>
      <c r="F31" s="5"/>
      <c r="G31" s="5"/>
      <c r="H31" s="1"/>
      <c r="I31" s="1"/>
      <c r="J31" s="1"/>
      <c r="K31" s="1"/>
      <c r="L31" s="1"/>
      <c r="M31" s="10"/>
    </row>
    <row r="32" spans="1:16" s="4" customFormat="1" ht="16.5" customHeight="1">
      <c r="A32"/>
      <c r="B32"/>
      <c r="C32" s="6"/>
      <c r="D32" s="6"/>
      <c r="E32" s="5"/>
      <c r="F32" s="5"/>
      <c r="G32" s="5"/>
      <c r="H32" s="1"/>
      <c r="I32" s="1"/>
      <c r="J32" s="1"/>
      <c r="K32" s="1"/>
      <c r="L32" s="1"/>
      <c r="M32"/>
      <c r="N32"/>
      <c r="O32"/>
      <c r="P32" s="10"/>
    </row>
    <row r="33" spans="1:12" s="4" customFormat="1" ht="16.5" customHeight="1">
      <c r="A33"/>
      <c r="B33"/>
      <c r="C33" s="6"/>
      <c r="D33" s="6"/>
      <c r="E33" s="5"/>
      <c r="F33" s="5"/>
      <c r="G33" s="5"/>
      <c r="H33" s="1"/>
      <c r="I33" s="1"/>
      <c r="J33" s="1"/>
      <c r="K33" s="1"/>
      <c r="L33" s="1"/>
    </row>
    <row r="34" spans="1:12" s="4" customFormat="1" ht="19.5" customHeight="1">
      <c r="A34"/>
      <c r="B34"/>
      <c r="C34" s="6"/>
      <c r="D34" s="6"/>
      <c r="E34" s="5"/>
      <c r="F34" s="5"/>
      <c r="G34" s="5"/>
      <c r="H34" s="1"/>
      <c r="I34" s="1"/>
      <c r="J34" s="1"/>
      <c r="K34" s="1"/>
      <c r="L34" s="1"/>
    </row>
    <row r="35" spans="1:12" s="4" customFormat="1" ht="19.5" customHeight="1">
      <c r="A35"/>
      <c r="B35"/>
      <c r="C35" s="6"/>
      <c r="D35" s="6"/>
      <c r="E35" s="5"/>
      <c r="F35" s="5"/>
      <c r="G35" s="5"/>
      <c r="H35" s="1"/>
      <c r="I35" s="1"/>
      <c r="J35" s="1"/>
      <c r="K35" s="1"/>
      <c r="L35" s="1"/>
    </row>
    <row r="36" spans="1:12" s="4" customFormat="1" ht="19.5" customHeight="1">
      <c r="A36"/>
      <c r="B36"/>
      <c r="C36" s="6"/>
      <c r="D36" s="6"/>
      <c r="E36" s="5"/>
      <c r="F36" s="5"/>
      <c r="G36" s="5"/>
      <c r="H36" s="1"/>
      <c r="I36" s="1"/>
      <c r="J36" s="1"/>
      <c r="K36" s="1"/>
      <c r="L36" s="1"/>
    </row>
    <row r="37" spans="1:12" s="4" customFormat="1" ht="19.5" customHeight="1">
      <c r="A37"/>
      <c r="B37"/>
      <c r="C37" s="6"/>
      <c r="D37" s="6"/>
      <c r="E37" s="5"/>
      <c r="F37" s="5"/>
      <c r="G37" s="5"/>
      <c r="H37" s="1"/>
      <c r="I37" s="1"/>
      <c r="J37" s="1"/>
      <c r="K37" s="1"/>
      <c r="L37" s="1"/>
    </row>
    <row r="38" spans="1:12" s="4" customFormat="1" ht="19.5" customHeight="1">
      <c r="A38"/>
      <c r="B38"/>
      <c r="C38" s="6"/>
      <c r="D38" s="6"/>
      <c r="E38" s="5"/>
      <c r="F38" s="5"/>
      <c r="G38" s="5"/>
      <c r="H38" s="1"/>
      <c r="I38" s="1"/>
      <c r="J38" s="1"/>
      <c r="K38" s="1"/>
      <c r="L38" s="1"/>
    </row>
    <row r="39" spans="1:18" s="4" customFormat="1" ht="19.5" customHeight="1">
      <c r="A39"/>
      <c r="B39"/>
      <c r="C39" s="6"/>
      <c r="D39" s="6"/>
      <c r="E39" s="5"/>
      <c r="F39" s="5"/>
      <c r="G39" s="5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</row>
    <row r="40" spans="1:18" s="4" customFormat="1" ht="19.5" customHeight="1">
      <c r="A40"/>
      <c r="B40"/>
      <c r="C40" s="6"/>
      <c r="D40" s="6"/>
      <c r="E40" s="5"/>
      <c r="F40" s="5"/>
      <c r="G40" s="5"/>
      <c r="H40" s="1"/>
      <c r="I40" s="1"/>
      <c r="J40" s="1"/>
      <c r="K40" s="1"/>
      <c r="L40" s="1"/>
      <c r="M40" s="2"/>
      <c r="N40" s="2"/>
      <c r="O40" s="2"/>
      <c r="P40" s="2"/>
      <c r="Q40" s="2"/>
      <c r="R40" s="2"/>
    </row>
    <row r="41" spans="1:18" s="4" customFormat="1" ht="19.5" customHeight="1">
      <c r="A41"/>
      <c r="B41"/>
      <c r="C41" s="6"/>
      <c r="D41" s="6"/>
      <c r="E41" s="5"/>
      <c r="F41" s="5"/>
      <c r="G41" s="5"/>
      <c r="H41" s="1"/>
      <c r="I41" s="1"/>
      <c r="J41" s="1"/>
      <c r="K41" s="1"/>
      <c r="L41" s="1"/>
      <c r="M41"/>
      <c r="N41"/>
      <c r="O41"/>
      <c r="P41"/>
      <c r="Q41"/>
      <c r="R41"/>
    </row>
    <row r="42" spans="1:18" s="4" customFormat="1" ht="19.5" customHeight="1">
      <c r="A42"/>
      <c r="B42"/>
      <c r="C42" s="6"/>
      <c r="D42" s="6"/>
      <c r="E42" s="5"/>
      <c r="F42" s="5"/>
      <c r="G42" s="5"/>
      <c r="H42" s="1"/>
      <c r="I42" s="1"/>
      <c r="J42" s="1"/>
      <c r="K42" s="1"/>
      <c r="L42" s="1"/>
      <c r="M42"/>
      <c r="N42"/>
      <c r="O42"/>
      <c r="P42"/>
      <c r="Q42"/>
      <c r="R42"/>
    </row>
    <row r="43" spans="1:18" s="4" customFormat="1" ht="19.5" customHeight="1">
      <c r="A43"/>
      <c r="B43"/>
      <c r="C43" s="6"/>
      <c r="D43" s="6"/>
      <c r="E43" s="5"/>
      <c r="F43" s="5"/>
      <c r="G43" s="5"/>
      <c r="H43" s="1"/>
      <c r="I43" s="1"/>
      <c r="J43" s="1"/>
      <c r="K43" s="1"/>
      <c r="L43" s="1"/>
      <c r="M43"/>
      <c r="N43"/>
      <c r="O43"/>
      <c r="P43"/>
      <c r="Q43"/>
      <c r="R43"/>
    </row>
    <row r="44" spans="1:18" s="4" customFormat="1" ht="19.5" customHeight="1">
      <c r="A44"/>
      <c r="B44"/>
      <c r="C44" s="6"/>
      <c r="D44" s="6"/>
      <c r="E44" s="5"/>
      <c r="F44" s="5"/>
      <c r="G44" s="5"/>
      <c r="H44" s="1"/>
      <c r="I44" s="1"/>
      <c r="J44" s="1"/>
      <c r="K44" s="1"/>
      <c r="L44" s="1"/>
      <c r="M44"/>
      <c r="N44"/>
      <c r="O44"/>
      <c r="P44"/>
      <c r="Q44"/>
      <c r="R44"/>
    </row>
    <row r="45" spans="1:18" s="4" customFormat="1" ht="19.5" customHeight="1">
      <c r="A45"/>
      <c r="B45"/>
      <c r="C45" s="6"/>
      <c r="D45" s="6"/>
      <c r="E45" s="5"/>
      <c r="F45" s="5"/>
      <c r="G45" s="5"/>
      <c r="H45" s="1"/>
      <c r="I45" s="1"/>
      <c r="J45" s="1"/>
      <c r="K45" s="1"/>
      <c r="L45" s="1"/>
      <c r="M45"/>
      <c r="N45"/>
      <c r="O45"/>
      <c r="P45" s="11"/>
      <c r="Q45"/>
      <c r="R45"/>
    </row>
    <row r="46" spans="1:18" s="4" customFormat="1" ht="19.5" customHeight="1">
      <c r="A46"/>
      <c r="B46"/>
      <c r="C46" s="6"/>
      <c r="D46" s="6"/>
      <c r="E46" s="5"/>
      <c r="F46" s="5"/>
      <c r="G46" s="5"/>
      <c r="H46" s="1"/>
      <c r="I46" s="1"/>
      <c r="J46" s="1"/>
      <c r="K46" s="1"/>
      <c r="L46" s="1"/>
      <c r="M46"/>
      <c r="N46"/>
      <c r="O46"/>
      <c r="P46" s="11"/>
      <c r="Q46"/>
      <c r="R46"/>
    </row>
    <row r="47" spans="1:18" s="4" customFormat="1" ht="19.5" customHeight="1">
      <c r="A47"/>
      <c r="B47"/>
      <c r="C47"/>
      <c r="D47"/>
      <c r="E47" s="5"/>
      <c r="F47" s="5"/>
      <c r="G47" s="5"/>
      <c r="H47" s="1"/>
      <c r="I47" s="1"/>
      <c r="J47" s="1"/>
      <c r="K47" s="1"/>
      <c r="L47" s="1"/>
      <c r="M47" s="11"/>
      <c r="N47"/>
      <c r="O47"/>
      <c r="P47"/>
      <c r="Q47"/>
      <c r="R47"/>
    </row>
    <row r="48" spans="1:18" s="4" customFormat="1" ht="19.5" customHeight="1">
      <c r="A48"/>
      <c r="B48"/>
      <c r="C48"/>
      <c r="D48"/>
      <c r="E48" s="5"/>
      <c r="F48" s="5"/>
      <c r="G48" s="5"/>
      <c r="H48" s="1"/>
      <c r="I48" s="1"/>
      <c r="J48" s="1"/>
      <c r="K48" s="1"/>
      <c r="L48" s="1"/>
      <c r="M48" s="11"/>
      <c r="N48"/>
      <c r="O48"/>
      <c r="P48"/>
      <c r="Q48"/>
      <c r="R48"/>
    </row>
    <row r="49" spans="1:18" s="4" customFormat="1" ht="19.5" customHeight="1">
      <c r="A49"/>
      <c r="B49"/>
      <c r="C49"/>
      <c r="D49"/>
      <c r="E49" s="5"/>
      <c r="F49" s="5"/>
      <c r="G49" s="5"/>
      <c r="H49" s="1"/>
      <c r="I49" s="1"/>
      <c r="J49" s="1"/>
      <c r="K49" s="1"/>
      <c r="L49" s="1"/>
      <c r="M49" s="11"/>
      <c r="N49"/>
      <c r="O49"/>
      <c r="P49"/>
      <c r="Q49"/>
      <c r="R49"/>
    </row>
    <row r="50" spans="1:18" s="4" customFormat="1" ht="19.5" customHeight="1">
      <c r="A50"/>
      <c r="B50"/>
      <c r="C50"/>
      <c r="D50"/>
      <c r="E50" s="5"/>
      <c r="F50" s="5"/>
      <c r="G50" s="5"/>
      <c r="H50" s="1"/>
      <c r="I50" s="1"/>
      <c r="J50" s="1"/>
      <c r="K50" s="1"/>
      <c r="L50" s="1"/>
      <c r="M50" s="11"/>
      <c r="N50"/>
      <c r="O50"/>
      <c r="P50"/>
      <c r="Q50"/>
      <c r="R50"/>
    </row>
    <row r="51" spans="1:18" s="4" customFormat="1" ht="19.5" customHeight="1">
      <c r="A51"/>
      <c r="B51"/>
      <c r="C51"/>
      <c r="D51"/>
      <c r="E51" s="5"/>
      <c r="F51" s="5"/>
      <c r="G51" s="5"/>
      <c r="H51" s="1"/>
      <c r="I51" s="1"/>
      <c r="J51" s="1"/>
      <c r="K51" s="1"/>
      <c r="L51" s="1"/>
      <c r="M51" s="11"/>
      <c r="N51"/>
      <c r="O51"/>
      <c r="P51"/>
      <c r="Q51"/>
      <c r="R51"/>
    </row>
    <row r="52" spans="1:18" s="4" customFormat="1" ht="19.5" customHeight="1">
      <c r="A52"/>
      <c r="B52"/>
      <c r="C52"/>
      <c r="D52"/>
      <c r="E52" s="5"/>
      <c r="F52" s="5"/>
      <c r="G52" s="5"/>
      <c r="H52" s="1"/>
      <c r="I52" s="1"/>
      <c r="J52" s="1"/>
      <c r="K52" s="1"/>
      <c r="L52" s="1"/>
      <c r="M52" s="11"/>
      <c r="N52"/>
      <c r="O52"/>
      <c r="P52"/>
      <c r="Q52"/>
      <c r="R52"/>
    </row>
    <row r="53" spans="1:18" ht="19.5" customHeight="1">
      <c r="A53"/>
      <c r="B53"/>
      <c r="C53"/>
      <c r="D53"/>
      <c r="M53" s="11"/>
      <c r="N53"/>
      <c r="O53"/>
      <c r="P53"/>
      <c r="Q53"/>
      <c r="R53"/>
    </row>
    <row r="54" spans="1:18" ht="19.5" customHeight="1">
      <c r="A54"/>
      <c r="B54"/>
      <c r="C54"/>
      <c r="D54"/>
      <c r="M54" s="11"/>
      <c r="N54"/>
      <c r="O54"/>
      <c r="P54"/>
      <c r="Q54"/>
      <c r="R54"/>
    </row>
    <row r="55" ht="19.5" customHeight="1">
      <c r="M55" s="11"/>
    </row>
    <row r="56" ht="19.5" customHeight="1">
      <c r="M56" s="11"/>
    </row>
    <row r="57" ht="19.5" customHeight="1">
      <c r="M57" s="11"/>
    </row>
    <row r="58" ht="19.5" customHeight="1">
      <c r="M58" s="11"/>
    </row>
    <row r="59" ht="19.5" customHeight="1">
      <c r="M59" s="11"/>
    </row>
    <row r="60" ht="19.5" customHeight="1">
      <c r="M60" s="11"/>
    </row>
    <row r="61" ht="19.5" customHeight="1">
      <c r="M61" s="11"/>
    </row>
    <row r="62" ht="19.5" customHeight="1">
      <c r="M62" s="11"/>
    </row>
    <row r="63" spans="3:16" ht="19.5" customHeight="1">
      <c r="C63" s="6"/>
      <c r="D63" s="6"/>
      <c r="P63" s="11"/>
    </row>
    <row r="64" spans="3:16" ht="19.5" customHeight="1">
      <c r="C64" s="6"/>
      <c r="D64" s="6"/>
      <c r="P64" s="11"/>
    </row>
    <row r="65" spans="3:16" ht="19.5" customHeight="1">
      <c r="C65" s="6"/>
      <c r="D65" s="6"/>
      <c r="P65" s="11"/>
    </row>
    <row r="66" spans="3:16" ht="19.5" customHeight="1">
      <c r="C66" s="6"/>
      <c r="D66" s="6"/>
      <c r="P66" s="11"/>
    </row>
    <row r="67" spans="3:16" ht="19.5" customHeight="1">
      <c r="C67" s="6"/>
      <c r="D67" s="6"/>
      <c r="P67" s="11"/>
    </row>
    <row r="68" spans="3:16" ht="19.5" customHeight="1">
      <c r="C68" s="6"/>
      <c r="D68" s="6"/>
      <c r="P68" s="11"/>
    </row>
    <row r="69" spans="3:16" ht="19.5" customHeight="1">
      <c r="C69" s="6"/>
      <c r="D69" s="6"/>
      <c r="P69" s="11"/>
    </row>
    <row r="70" spans="3:16" ht="19.5" customHeight="1">
      <c r="C70" s="6"/>
      <c r="D70" s="6"/>
      <c r="P70" s="11"/>
    </row>
    <row r="71" spans="3:16" ht="19.5" customHeight="1">
      <c r="C71" s="6"/>
      <c r="D71" s="6"/>
      <c r="P71" s="11"/>
    </row>
    <row r="72" spans="3:16" ht="19.5" customHeight="1">
      <c r="C72" s="6"/>
      <c r="D72" s="6"/>
      <c r="P72" s="11"/>
    </row>
    <row r="73" spans="3:16" ht="19.5" customHeight="1">
      <c r="C73" s="6"/>
      <c r="D73" s="6"/>
      <c r="P73" s="11"/>
    </row>
    <row r="74" spans="3:16" ht="19.5" customHeight="1">
      <c r="C74" s="6"/>
      <c r="D74" s="6"/>
      <c r="P74" s="11"/>
    </row>
    <row r="75" spans="3:16" ht="19.5" customHeight="1">
      <c r="C75" s="6"/>
      <c r="D75" s="6"/>
      <c r="P75" s="11"/>
    </row>
    <row r="76" spans="3:16" ht="19.5" customHeight="1">
      <c r="C76" s="6"/>
      <c r="D76" s="6"/>
      <c r="P76" s="11"/>
    </row>
    <row r="77" spans="3:16" ht="19.5" customHeight="1">
      <c r="C77" s="6"/>
      <c r="D77" s="6"/>
      <c r="P77" s="11"/>
    </row>
    <row r="78" spans="3:16" ht="19.5" customHeight="1">
      <c r="C78" s="6"/>
      <c r="D78" s="6"/>
      <c r="P78" s="11"/>
    </row>
    <row r="79" spans="3:16" ht="12.75">
      <c r="C79" s="6"/>
      <c r="D79" s="6"/>
      <c r="P79" s="11"/>
    </row>
    <row r="80" spans="3:16" ht="12.75">
      <c r="C80" s="6"/>
      <c r="D80" s="6"/>
      <c r="P80" s="11"/>
    </row>
    <row r="81" spans="3:16" ht="12.75">
      <c r="C81" s="6"/>
      <c r="D81" s="6"/>
      <c r="P81" s="11"/>
    </row>
    <row r="82" spans="3:16" ht="12.75">
      <c r="C82" s="6"/>
      <c r="D82" s="6"/>
      <c r="P82" s="11"/>
    </row>
    <row r="83" spans="3:16" ht="12.75">
      <c r="C83" s="6"/>
      <c r="D83" s="6"/>
      <c r="P83" s="11"/>
    </row>
    <row r="84" spans="3:16" ht="12.75">
      <c r="C84" s="6"/>
      <c r="D84" s="6"/>
      <c r="P84" s="11"/>
    </row>
    <row r="85" spans="3:16" ht="12.75">
      <c r="C85" s="6"/>
      <c r="D85" s="6"/>
      <c r="P85" s="11"/>
    </row>
    <row r="86" spans="3:16" ht="12.75">
      <c r="C86" s="6"/>
      <c r="D86" s="6"/>
      <c r="P86" s="11"/>
    </row>
    <row r="87" spans="3:16" ht="12.75">
      <c r="C87" s="6"/>
      <c r="D87" s="6"/>
      <c r="P87" s="11"/>
    </row>
    <row r="88" ht="12.75">
      <c r="P88" s="11"/>
    </row>
    <row r="89" ht="12.75">
      <c r="P89" s="11"/>
    </row>
    <row r="90" ht="12.75">
      <c r="P90" s="11"/>
    </row>
    <row r="91" ht="12.75">
      <c r="P91" s="11"/>
    </row>
    <row r="92" ht="12.75">
      <c r="P92" s="11"/>
    </row>
    <row r="93" ht="12.75">
      <c r="P93" s="11"/>
    </row>
    <row r="94" ht="12.75">
      <c r="P94" s="11"/>
    </row>
    <row r="95" ht="12.75">
      <c r="P95" s="11"/>
    </row>
    <row r="96" ht="12.75">
      <c r="P96" s="11"/>
    </row>
    <row r="97" ht="12.75">
      <c r="P97" s="11"/>
    </row>
    <row r="98" ht="12.75">
      <c r="P98" s="11"/>
    </row>
    <row r="99" ht="12.75">
      <c r="P99" s="11"/>
    </row>
    <row r="100" ht="12.75">
      <c r="P100" s="11"/>
    </row>
    <row r="101" ht="12.75">
      <c r="P101" s="11"/>
    </row>
    <row r="102" ht="12.75">
      <c r="P102" s="11"/>
    </row>
    <row r="103" ht="12.75">
      <c r="P103" s="11"/>
    </row>
    <row r="104" ht="12.75">
      <c r="P104" s="11"/>
    </row>
    <row r="105" ht="12.75">
      <c r="P105" s="11"/>
    </row>
    <row r="106" ht="12.75">
      <c r="P106" s="11"/>
    </row>
    <row r="107" ht="12.75">
      <c r="P107" s="11"/>
    </row>
    <row r="108" ht="12.75">
      <c r="P108" s="11"/>
    </row>
    <row r="109" ht="12.75">
      <c r="P109" s="11"/>
    </row>
    <row r="110" ht="12.75">
      <c r="P110" s="11"/>
    </row>
    <row r="111" ht="12.75">
      <c r="P111" s="11"/>
    </row>
    <row r="112" ht="12.75">
      <c r="P112" s="11"/>
    </row>
    <row r="113" ht="12.75">
      <c r="P113" s="11"/>
    </row>
    <row r="114" ht="12.75">
      <c r="P114" s="11"/>
    </row>
    <row r="115" ht="12.75">
      <c r="P115" s="11"/>
    </row>
    <row r="116" ht="12.75">
      <c r="P116" s="11"/>
    </row>
    <row r="117" ht="12.75">
      <c r="P117" s="11"/>
    </row>
    <row r="118" ht="12.75">
      <c r="P118" s="11"/>
    </row>
    <row r="119" ht="12.75">
      <c r="P119" s="11"/>
    </row>
    <row r="120" ht="12.75">
      <c r="P120" s="11"/>
    </row>
    <row r="121" ht="12.75">
      <c r="P121" s="11"/>
    </row>
    <row r="122" ht="12.75">
      <c r="P122" s="11"/>
    </row>
    <row r="123" ht="12.75">
      <c r="P123" s="11"/>
    </row>
    <row r="124" ht="12.75">
      <c r="P124" s="11"/>
    </row>
    <row r="125" ht="12.75">
      <c r="P125" s="11"/>
    </row>
    <row r="126" ht="12.75">
      <c r="P126" s="11"/>
    </row>
    <row r="127" ht="12.75">
      <c r="P127" s="11"/>
    </row>
    <row r="128" ht="12.75">
      <c r="P128" s="11"/>
    </row>
    <row r="129" ht="12.75">
      <c r="P129" s="11"/>
    </row>
    <row r="130" spans="16:18" ht="12.75">
      <c r="P130" s="11"/>
      <c r="R130" s="2"/>
    </row>
    <row r="131" spans="16:18" ht="12.75">
      <c r="P131" s="11"/>
      <c r="R131" s="2"/>
    </row>
    <row r="132" spans="16:18" ht="12.75">
      <c r="P132" s="11"/>
      <c r="R132" s="2"/>
    </row>
    <row r="133" spans="16:18" ht="12.75">
      <c r="P133" s="11"/>
      <c r="R133" s="2"/>
    </row>
    <row r="134" spans="16:18" ht="12.75">
      <c r="P134" s="11"/>
      <c r="R134" s="2"/>
    </row>
    <row r="135" ht="12.75">
      <c r="P135" s="11"/>
    </row>
    <row r="136" ht="12.75"/>
    <row r="137" ht="12.75"/>
    <row r="138" ht="12.75"/>
    <row r="139" ht="12.75"/>
    <row r="140" ht="12.75"/>
    <row r="141" ht="12.75"/>
    <row r="142" ht="12.75"/>
    <row r="143" ht="12.75"/>
  </sheetData>
  <sheetProtection password="DFB5" sheet="1" objects="1" scenarios="1"/>
  <mergeCells count="32">
    <mergeCell ref="E11:N11"/>
    <mergeCell ref="A6:D7"/>
    <mergeCell ref="A15:D16"/>
    <mergeCell ref="A14:D14"/>
    <mergeCell ref="A12:D12"/>
    <mergeCell ref="A11:D11"/>
    <mergeCell ref="A24:R24"/>
    <mergeCell ref="E6:N6"/>
    <mergeCell ref="E7:N7"/>
    <mergeCell ref="E15:N15"/>
    <mergeCell ref="E16:N16"/>
    <mergeCell ref="A17:C18"/>
    <mergeCell ref="A13:D13"/>
    <mergeCell ref="Q15:Q16"/>
    <mergeCell ref="P15:P16"/>
    <mergeCell ref="R15:R16"/>
    <mergeCell ref="A23:D23"/>
    <mergeCell ref="E23:R23"/>
    <mergeCell ref="E1:R1"/>
    <mergeCell ref="A1:D1"/>
    <mergeCell ref="E2:N2"/>
    <mergeCell ref="A2:D2"/>
    <mergeCell ref="A5:D5"/>
    <mergeCell ref="A3:D3"/>
    <mergeCell ref="A4:D4"/>
    <mergeCell ref="A8:C9"/>
    <mergeCell ref="E19:R19"/>
    <mergeCell ref="E20:R20"/>
    <mergeCell ref="A19:D20"/>
    <mergeCell ref="A21:D22"/>
    <mergeCell ref="E21:R21"/>
    <mergeCell ref="E22:R22"/>
  </mergeCells>
  <printOptions horizontalCentered="1" verticalCentered="1"/>
  <pageMargins left="0.5" right="0.5" top="0.4" bottom="0.4" header="0" footer="0"/>
  <pageSetup fitToHeight="2" fitToWidth="1" horizontalDpi="360" verticalDpi="360" orientation="landscape" scale="95" r:id="rId2"/>
  <rowBreaks count="1" manualBreakCount="1">
    <brk id="2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mcdonoughr</cp:lastModifiedBy>
  <cp:lastPrinted>2005-11-03T22:50:54Z</cp:lastPrinted>
  <dcterms:created xsi:type="dcterms:W3CDTF">2000-08-01T22:36:52Z</dcterms:created>
  <dcterms:modified xsi:type="dcterms:W3CDTF">2006-08-03T00:24:51Z</dcterms:modified>
  <cp:category/>
  <cp:version/>
  <cp:contentType/>
  <cp:contentStatus/>
</cp:coreProperties>
</file>