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2255" windowHeight="7920" activeTab="3"/>
  </bookViews>
  <sheets>
    <sheet name="XGA" sheetId="1" r:id="rId1"/>
    <sheet name="SVGA" sheetId="2" r:id="rId2"/>
    <sheet name="PE Series" sheetId="3" r:id="rId3"/>
    <sheet name="PB9200" sheetId="4" r:id="rId4"/>
    <sheet name="PB9200 Lense Options" sheetId="5" r:id="rId5"/>
    <sheet name="XGA Calcs From BenQ" sheetId="6" r:id="rId6"/>
    <sheet name="SVGA Calcs From BenQ" sheetId="7" r:id="rId7"/>
  </sheets>
  <definedNames/>
  <calcPr fullCalcOnLoad="1"/>
</workbook>
</file>

<file path=xl/sharedStrings.xml><?xml version="1.0" encoding="utf-8"?>
<sst xmlns="http://schemas.openxmlformats.org/spreadsheetml/2006/main" count="216" uniqueCount="158">
  <si>
    <t>Feet</t>
  </si>
  <si>
    <t>Inches</t>
  </si>
  <si>
    <t>Minimum Zoom</t>
  </si>
  <si>
    <t xml:space="preserve">Feet </t>
  </si>
  <si>
    <t>Maximum Zoom</t>
  </si>
  <si>
    <t>Distance From</t>
  </si>
  <si>
    <t>Screen</t>
  </si>
  <si>
    <t>Diagonal Measurement</t>
  </si>
  <si>
    <t>XGA 16:9 - PB2240/PB6210/PB7210/PB7230/PB8240/PB8250</t>
  </si>
  <si>
    <t>XGA 4:3 - PB2240/PB6210/PB7210/PB7230/PB8240/PB8250</t>
  </si>
  <si>
    <t>SVGA 16:9 - PB2140/PB6110/PB7110/PB8140</t>
  </si>
  <si>
    <t>SVGA 4:3 - PB2140/PB6110/PB7110/PB8140</t>
  </si>
  <si>
    <t>Diagonal (inch)</t>
  </si>
  <si>
    <t>Screen Height(inch)</t>
  </si>
  <si>
    <t>Throw Distance Min Zoom(inch)</t>
  </si>
  <si>
    <t>Throw Distance Max Zoom(inch)</t>
  </si>
  <si>
    <t>Offset(inch) Minimum Zoom-Lens Center to top of screen</t>
  </si>
  <si>
    <t>4:3 ASPECT RATIO</t>
  </si>
  <si>
    <t>16:9 ASPECT RATIO</t>
  </si>
  <si>
    <t>Lense Option:</t>
  </si>
  <si>
    <t>Model:</t>
  </si>
  <si>
    <t>653MCL1028</t>
  </si>
  <si>
    <t>653MCZ275</t>
  </si>
  <si>
    <t>653MCZ500</t>
  </si>
  <si>
    <t>653MCZ087</t>
  </si>
  <si>
    <t>Focal Len.</t>
  </si>
  <si>
    <t>1.0"</t>
  </si>
  <si>
    <t>2.0-2.75"</t>
  </si>
  <si>
    <t>2.75-5.0"</t>
  </si>
  <si>
    <t>5.2-8.7"</t>
  </si>
  <si>
    <t>Distance to Width Ratio (:1)</t>
  </si>
  <si>
    <t>Width</t>
  </si>
  <si>
    <t>Height</t>
  </si>
  <si>
    <t>Diag</t>
  </si>
  <si>
    <t>2.53-3.47</t>
  </si>
  <si>
    <t>3.47-6.3</t>
  </si>
  <si>
    <t>6.57-11</t>
  </si>
  <si>
    <t>Image Size</t>
  </si>
  <si>
    <t>Projection Distance</t>
  </si>
  <si>
    <t>3'</t>
  </si>
  <si>
    <t>2' 3"</t>
  </si>
  <si>
    <t>45"</t>
  </si>
  <si>
    <t>3'9"</t>
  </si>
  <si>
    <t>7'6"-10'6"</t>
  </si>
  <si>
    <t>10'6"-18'6"</t>
  </si>
  <si>
    <t>20'-32'</t>
  </si>
  <si>
    <t>4'</t>
  </si>
  <si>
    <t>60"</t>
  </si>
  <si>
    <t>5'</t>
  </si>
  <si>
    <t>10'-14'</t>
  </si>
  <si>
    <t>14'-25'</t>
  </si>
  <si>
    <t>26'-43'</t>
  </si>
  <si>
    <t>3' 9"</t>
  </si>
  <si>
    <t>75"</t>
  </si>
  <si>
    <t>6'4"</t>
  </si>
  <si>
    <t>12'6"-17'6"</t>
  </si>
  <si>
    <t>17'6"-31'6"</t>
  </si>
  <si>
    <t>33'-53'</t>
  </si>
  <si>
    <t>6'</t>
  </si>
  <si>
    <t>4' 6"</t>
  </si>
  <si>
    <t>90"</t>
  </si>
  <si>
    <t>7'7"</t>
  </si>
  <si>
    <t>15'-21'</t>
  </si>
  <si>
    <t>21'-37'6"</t>
  </si>
  <si>
    <t>39'-65'</t>
  </si>
  <si>
    <t>7'</t>
  </si>
  <si>
    <t>5' 3"</t>
  </si>
  <si>
    <t>105"</t>
  </si>
  <si>
    <t>8'10"</t>
  </si>
  <si>
    <t>17'6"-24'6"</t>
  </si>
  <si>
    <t>24'6"-44'</t>
  </si>
  <si>
    <t>46'-76'</t>
  </si>
  <si>
    <t>8'</t>
  </si>
  <si>
    <t>120"</t>
  </si>
  <si>
    <t>10'1"</t>
  </si>
  <si>
    <t>20'-28'</t>
  </si>
  <si>
    <t>28'-50'</t>
  </si>
  <si>
    <t>53'-87'</t>
  </si>
  <si>
    <t>9'</t>
  </si>
  <si>
    <t>6' 9"</t>
  </si>
  <si>
    <t>135"</t>
  </si>
  <si>
    <t>11'4"</t>
  </si>
  <si>
    <t>22'6"-31'6"</t>
  </si>
  <si>
    <t>31'6"-56'6"</t>
  </si>
  <si>
    <t>59'-98'</t>
  </si>
  <si>
    <t>10'</t>
  </si>
  <si>
    <t>7' 6"</t>
  </si>
  <si>
    <t>150"</t>
  </si>
  <si>
    <t>12'8"</t>
  </si>
  <si>
    <t>25'-35'</t>
  </si>
  <si>
    <t>35'-63'</t>
  </si>
  <si>
    <t>69'-109'</t>
  </si>
  <si>
    <t>12'</t>
  </si>
  <si>
    <t>180"</t>
  </si>
  <si>
    <t>15'2"</t>
  </si>
  <si>
    <t>30'-41'</t>
  </si>
  <si>
    <t>42'-75'</t>
  </si>
  <si>
    <t>79'-132'</t>
  </si>
  <si>
    <t>Projection distances are approximate measurements from the screen to the front of the projector.</t>
  </si>
  <si>
    <t>Diagonal (in)</t>
  </si>
  <si>
    <t>Screen Width (in)</t>
  </si>
  <si>
    <t>Screen Height (in)</t>
  </si>
  <si>
    <t>Min Throw Distance (in)</t>
  </si>
  <si>
    <t>Max Throw Distance (in)</t>
  </si>
  <si>
    <t>OffSet (in)</t>
  </si>
  <si>
    <t>Screen Size</t>
  </si>
  <si>
    <t>Dia (in)</t>
  </si>
  <si>
    <t>3.47-6.3 factors</t>
  </si>
  <si>
    <t>2.53-3.47 factors</t>
  </si>
  <si>
    <t>Ft diag</t>
  </si>
  <si>
    <t>Ft min</t>
  </si>
  <si>
    <t>Ft max</t>
  </si>
  <si>
    <t>PE5120:</t>
  </si>
  <si>
    <t>Min. Throw Distance (ft)</t>
  </si>
  <si>
    <t>Max. Throw Distance (ft)</t>
  </si>
  <si>
    <t>Offset (in)</t>
  </si>
  <si>
    <t>HT (in)</t>
  </si>
  <si>
    <t>WID (in)</t>
  </si>
  <si>
    <t>77"</t>
  </si>
  <si>
    <t xml:space="preserve">37-1/2" </t>
  </si>
  <si>
    <t xml:space="preserve"> 67"</t>
  </si>
  <si>
    <t>8.7'</t>
  </si>
  <si>
    <t>10.6'</t>
  </si>
  <si>
    <t>92"</t>
  </si>
  <si>
    <t xml:space="preserve">45" </t>
  </si>
  <si>
    <t xml:space="preserve"> 80"</t>
  </si>
  <si>
    <t>10.4'</t>
  </si>
  <si>
    <t>12.7'</t>
  </si>
  <si>
    <t>106"</t>
  </si>
  <si>
    <t xml:space="preserve">52" </t>
  </si>
  <si>
    <t xml:space="preserve"> 92"</t>
  </si>
  <si>
    <t>14.7'</t>
  </si>
  <si>
    <t>110"</t>
  </si>
  <si>
    <t xml:space="preserve">54" </t>
  </si>
  <si>
    <t xml:space="preserve"> 96"</t>
  </si>
  <si>
    <t>12.5'</t>
  </si>
  <si>
    <t>15.3'</t>
  </si>
  <si>
    <t>119"</t>
  </si>
  <si>
    <t xml:space="preserve">58" </t>
  </si>
  <si>
    <t xml:space="preserve"> 104"</t>
  </si>
  <si>
    <t>13.5'</t>
  </si>
  <si>
    <t>16.5'</t>
  </si>
  <si>
    <t>133"</t>
  </si>
  <si>
    <t xml:space="preserve">65" </t>
  </si>
  <si>
    <t xml:space="preserve"> 116"</t>
  </si>
  <si>
    <t>15'</t>
  </si>
  <si>
    <t>18.4'</t>
  </si>
  <si>
    <t>159"</t>
  </si>
  <si>
    <t xml:space="preserve">78" </t>
  </si>
  <si>
    <t xml:space="preserve"> 139"</t>
  </si>
  <si>
    <t>18'</t>
  </si>
  <si>
    <t>22'</t>
  </si>
  <si>
    <t>16.67'</t>
  </si>
  <si>
    <t>59-105'</t>
  </si>
  <si>
    <t>41.6-58.3'</t>
  </si>
  <si>
    <t>20.8'</t>
  </si>
  <si>
    <t>SCREEN</t>
  </si>
  <si>
    <t>Offset(inch) Max Zoom-Lens Center to top of screen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</si>
</sst>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1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7.5"/>
      <color indexed="9"/>
      <name val="Arial"/>
      <family val="2"/>
    </font>
    <font>
      <b/>
      <sz val="7.5"/>
      <color indexed="18"/>
      <name val="Arial"/>
      <family val="2"/>
    </font>
    <font>
      <sz val="7.5"/>
      <color indexed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7.5"/>
      <color indexed="5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21" applyFont="1">
      <alignment/>
      <protection/>
    </xf>
    <xf numFmtId="0" fontId="0" fillId="0" borderId="0" xfId="21">
      <alignment/>
      <protection/>
    </xf>
    <xf numFmtId="0" fontId="3" fillId="2" borderId="1" xfId="21" applyFont="1" applyFill="1" applyBorder="1">
      <alignment/>
      <protection/>
    </xf>
    <xf numFmtId="0" fontId="0" fillId="2" borderId="2" xfId="21" applyFill="1" applyBorder="1">
      <alignment/>
      <protection/>
    </xf>
    <xf numFmtId="0" fontId="3" fillId="0" borderId="3" xfId="21" applyFont="1" applyBorder="1">
      <alignment/>
      <protection/>
    </xf>
    <xf numFmtId="0" fontId="3" fillId="0" borderId="4" xfId="21" applyFont="1" applyBorder="1">
      <alignment/>
      <protection/>
    </xf>
    <xf numFmtId="0" fontId="3" fillId="0" borderId="5" xfId="21" applyFont="1" applyBorder="1">
      <alignment/>
      <protection/>
    </xf>
    <xf numFmtId="0" fontId="3" fillId="2" borderId="6" xfId="21" applyFont="1" applyFill="1" applyBorder="1">
      <alignment/>
      <protection/>
    </xf>
    <xf numFmtId="0" fontId="0" fillId="2" borderId="7" xfId="21" applyFill="1" applyBorder="1">
      <alignment/>
      <protection/>
    </xf>
    <xf numFmtId="0" fontId="3" fillId="0" borderId="3" xfId="21" applyFont="1" applyBorder="1" applyAlignment="1">
      <alignment/>
      <protection/>
    </xf>
    <xf numFmtId="0" fontId="3" fillId="0" borderId="8" xfId="21" applyFont="1" applyBorder="1">
      <alignment/>
      <protection/>
    </xf>
    <xf numFmtId="0" fontId="0" fillId="0" borderId="8" xfId="21" applyBorder="1">
      <alignment/>
      <protection/>
    </xf>
    <xf numFmtId="49" fontId="3" fillId="0" borderId="0" xfId="21" applyNumberFormat="1" applyFont="1">
      <alignment/>
      <protection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5" fillId="3" borderId="9" xfId="0" applyFont="1" applyFill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0" fillId="0" borderId="11" xfId="21" applyFill="1" applyBorder="1">
      <alignment/>
      <protection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170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0" fillId="4" borderId="10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171" fontId="0" fillId="0" borderId="0" xfId="0" applyNumberFormat="1" applyFont="1" applyAlignment="1">
      <alignment/>
    </xf>
    <xf numFmtId="0" fontId="3" fillId="0" borderId="11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7" fillId="5" borderId="16" xfId="0" applyFont="1" applyFill="1" applyBorder="1" applyAlignment="1">
      <alignment horizontal="center" wrapText="1"/>
    </xf>
    <xf numFmtId="0" fontId="8" fillId="5" borderId="16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wrapText="1"/>
    </xf>
    <xf numFmtId="0" fontId="12" fillId="3" borderId="10" xfId="0" applyFont="1" applyFill="1" applyBorder="1" applyAlignment="1">
      <alignment wrapText="1"/>
    </xf>
    <xf numFmtId="0" fontId="12" fillId="3" borderId="9" xfId="0" applyFont="1" applyFill="1" applyBorder="1" applyAlignment="1">
      <alignment wrapText="1"/>
    </xf>
    <xf numFmtId="0" fontId="11" fillId="3" borderId="17" xfId="0" applyFont="1" applyFill="1" applyBorder="1" applyAlignment="1">
      <alignment horizontal="center" wrapText="1"/>
    </xf>
    <xf numFmtId="0" fontId="11" fillId="3" borderId="18" xfId="0" applyFont="1" applyFill="1" applyBorder="1" applyAlignment="1">
      <alignment horizontal="center" wrapText="1"/>
    </xf>
    <xf numFmtId="0" fontId="11" fillId="3" borderId="19" xfId="0" applyFont="1" applyFill="1" applyBorder="1" applyAlignment="1">
      <alignment horizontal="center" wrapText="1"/>
    </xf>
    <xf numFmtId="0" fontId="11" fillId="3" borderId="16" xfId="0" applyFont="1" applyFill="1" applyBorder="1" applyAlignment="1">
      <alignment horizontal="center" wrapText="1"/>
    </xf>
    <xf numFmtId="0" fontId="13" fillId="5" borderId="16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13" fillId="5" borderId="17" xfId="0" applyFont="1" applyFill="1" applyBorder="1" applyAlignment="1">
      <alignment horizontal="center" wrapText="1"/>
    </xf>
    <xf numFmtId="0" fontId="13" fillId="5" borderId="18" xfId="0" applyFont="1" applyFill="1" applyBorder="1" applyAlignment="1">
      <alignment horizontal="center" wrapText="1"/>
    </xf>
    <xf numFmtId="0" fontId="13" fillId="5" borderId="19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3" sqref="A3:F21"/>
    </sheetView>
  </sheetViews>
  <sheetFormatPr defaultColWidth="9.140625" defaultRowHeight="12.75"/>
  <cols>
    <col min="1" max="1" width="5.57421875" style="0" customWidth="1"/>
    <col min="2" max="2" width="6.8515625" style="0" customWidth="1"/>
    <col min="3" max="3" width="6.7109375" style="0" customWidth="1"/>
    <col min="4" max="4" width="7.7109375" style="0" customWidth="1"/>
    <col min="5" max="5" width="7.57421875" style="0" customWidth="1"/>
    <col min="6" max="6" width="5.8515625" style="0" customWidth="1"/>
  </cols>
  <sheetData>
    <row r="1" ht="12.75">
      <c r="A1" s="1" t="s">
        <v>9</v>
      </c>
    </row>
    <row r="2" spans="1:6" ht="12.75">
      <c r="A2" s="51" t="s">
        <v>105</v>
      </c>
      <c r="B2" s="52"/>
      <c r="C2" s="52"/>
      <c r="D2" s="25"/>
      <c r="E2" s="25"/>
      <c r="F2" s="26"/>
    </row>
    <row r="3" spans="1:6" ht="45">
      <c r="A3" s="28" t="s">
        <v>106</v>
      </c>
      <c r="B3" s="28" t="s">
        <v>100</v>
      </c>
      <c r="C3" s="28" t="s">
        <v>101</v>
      </c>
      <c r="D3" s="28" t="s">
        <v>102</v>
      </c>
      <c r="E3" s="28" t="s">
        <v>103</v>
      </c>
      <c r="F3" s="28" t="s">
        <v>104</v>
      </c>
    </row>
    <row r="4" spans="1:6" ht="12.75">
      <c r="A4" s="27">
        <v>30</v>
      </c>
      <c r="B4" s="27">
        <f>A4/1.25</f>
        <v>24</v>
      </c>
      <c r="C4" s="27">
        <f>B4*0.75</f>
        <v>18</v>
      </c>
      <c r="D4" s="27">
        <f>ROUND(A4*1.312,0)</f>
        <v>39</v>
      </c>
      <c r="E4" s="27">
        <f>ROUND(A4*1.607,0)</f>
        <v>48</v>
      </c>
      <c r="F4" s="27">
        <f aca="true" t="shared" si="0" ref="F4:F11">ROUND(A4/33.3333333333,1)</f>
        <v>0.9</v>
      </c>
    </row>
    <row r="5" spans="1:6" ht="12.75">
      <c r="A5" s="27">
        <v>40</v>
      </c>
      <c r="B5" s="27">
        <f aca="true" t="shared" si="1" ref="B5:B21">A5/1.25</f>
        <v>32</v>
      </c>
      <c r="C5" s="27">
        <f aca="true" t="shared" si="2" ref="C5:C21">B5*0.75</f>
        <v>24</v>
      </c>
      <c r="D5" s="27">
        <f aca="true" t="shared" si="3" ref="D5:D21">ROUND(A5*1.312,0)</f>
        <v>52</v>
      </c>
      <c r="E5" s="27">
        <f aca="true" t="shared" si="4" ref="E5:E21">ROUND(A5*1.607,0)</f>
        <v>64</v>
      </c>
      <c r="F5" s="27">
        <f t="shared" si="0"/>
        <v>1.2</v>
      </c>
    </row>
    <row r="6" spans="1:6" ht="12.75">
      <c r="A6" s="27">
        <v>50</v>
      </c>
      <c r="B6" s="27">
        <f t="shared" si="1"/>
        <v>40</v>
      </c>
      <c r="C6" s="27">
        <f t="shared" si="2"/>
        <v>30</v>
      </c>
      <c r="D6" s="27">
        <f t="shared" si="3"/>
        <v>66</v>
      </c>
      <c r="E6" s="27">
        <f t="shared" si="4"/>
        <v>80</v>
      </c>
      <c r="F6" s="27">
        <f t="shared" si="0"/>
        <v>1.5</v>
      </c>
    </row>
    <row r="7" spans="1:6" ht="12.75">
      <c r="A7" s="27">
        <v>60</v>
      </c>
      <c r="B7" s="27">
        <f t="shared" si="1"/>
        <v>48</v>
      </c>
      <c r="C7" s="27">
        <f t="shared" si="2"/>
        <v>36</v>
      </c>
      <c r="D7" s="27">
        <f t="shared" si="3"/>
        <v>79</v>
      </c>
      <c r="E7" s="27">
        <f t="shared" si="4"/>
        <v>96</v>
      </c>
      <c r="F7" s="27">
        <f t="shared" si="0"/>
        <v>1.8</v>
      </c>
    </row>
    <row r="8" spans="1:6" ht="12.75">
      <c r="A8" s="27">
        <v>70</v>
      </c>
      <c r="B8" s="27">
        <f t="shared" si="1"/>
        <v>56</v>
      </c>
      <c r="C8" s="27">
        <f t="shared" si="2"/>
        <v>42</v>
      </c>
      <c r="D8" s="27">
        <f t="shared" si="3"/>
        <v>92</v>
      </c>
      <c r="E8" s="27">
        <f t="shared" si="4"/>
        <v>112</v>
      </c>
      <c r="F8" s="27">
        <f t="shared" si="0"/>
        <v>2.1</v>
      </c>
    </row>
    <row r="9" spans="1:6" ht="12.75">
      <c r="A9" s="27">
        <v>80</v>
      </c>
      <c r="B9" s="27">
        <f t="shared" si="1"/>
        <v>64</v>
      </c>
      <c r="C9" s="27">
        <f t="shared" si="2"/>
        <v>48</v>
      </c>
      <c r="D9" s="27">
        <f t="shared" si="3"/>
        <v>105</v>
      </c>
      <c r="E9" s="27">
        <f t="shared" si="4"/>
        <v>129</v>
      </c>
      <c r="F9" s="27">
        <f t="shared" si="0"/>
        <v>2.4</v>
      </c>
    </row>
    <row r="10" spans="1:6" ht="12.75">
      <c r="A10" s="27">
        <v>90</v>
      </c>
      <c r="B10" s="27">
        <f t="shared" si="1"/>
        <v>72</v>
      </c>
      <c r="C10" s="27">
        <f t="shared" si="2"/>
        <v>54</v>
      </c>
      <c r="D10" s="27">
        <f t="shared" si="3"/>
        <v>118</v>
      </c>
      <c r="E10" s="27">
        <f t="shared" si="4"/>
        <v>145</v>
      </c>
      <c r="F10" s="27">
        <f t="shared" si="0"/>
        <v>2.7</v>
      </c>
    </row>
    <row r="11" spans="1:6" ht="12.75">
      <c r="A11" s="27">
        <v>100</v>
      </c>
      <c r="B11" s="27">
        <f t="shared" si="1"/>
        <v>80</v>
      </c>
      <c r="C11" s="27">
        <f t="shared" si="2"/>
        <v>60</v>
      </c>
      <c r="D11" s="27">
        <f t="shared" si="3"/>
        <v>131</v>
      </c>
      <c r="E11" s="27">
        <f t="shared" si="4"/>
        <v>161</v>
      </c>
      <c r="F11" s="27">
        <f t="shared" si="0"/>
        <v>3</v>
      </c>
    </row>
    <row r="12" spans="1:6" ht="12.75">
      <c r="A12" s="27">
        <v>120</v>
      </c>
      <c r="B12" s="27">
        <f t="shared" si="1"/>
        <v>96</v>
      </c>
      <c r="C12" s="27">
        <f t="shared" si="2"/>
        <v>72</v>
      </c>
      <c r="D12" s="27">
        <f t="shared" si="3"/>
        <v>157</v>
      </c>
      <c r="E12" s="27">
        <f t="shared" si="4"/>
        <v>193</v>
      </c>
      <c r="F12" s="27">
        <f>ROUND(A12/33.3333333333,1)</f>
        <v>3.6</v>
      </c>
    </row>
    <row r="13" spans="1:6" ht="12.75">
      <c r="A13" s="27">
        <v>125</v>
      </c>
      <c r="B13" s="27">
        <f t="shared" si="1"/>
        <v>100</v>
      </c>
      <c r="C13" s="27">
        <f t="shared" si="2"/>
        <v>75</v>
      </c>
      <c r="D13" s="27">
        <f t="shared" si="3"/>
        <v>164</v>
      </c>
      <c r="E13" s="27">
        <f t="shared" si="4"/>
        <v>201</v>
      </c>
      <c r="F13" s="27">
        <f aca="true" t="shared" si="5" ref="F13:F21">ROUND(A13/33.3333333333,1)</f>
        <v>3.8</v>
      </c>
    </row>
    <row r="14" spans="1:6" ht="12.75">
      <c r="A14" s="27">
        <v>150</v>
      </c>
      <c r="B14" s="27">
        <f t="shared" si="1"/>
        <v>120</v>
      </c>
      <c r="C14" s="27">
        <f t="shared" si="2"/>
        <v>90</v>
      </c>
      <c r="D14" s="27">
        <f t="shared" si="3"/>
        <v>197</v>
      </c>
      <c r="E14" s="27">
        <f t="shared" si="4"/>
        <v>241</v>
      </c>
      <c r="F14" s="27">
        <f t="shared" si="5"/>
        <v>4.5</v>
      </c>
    </row>
    <row r="15" spans="1:6" ht="12.75">
      <c r="A15" s="27">
        <v>175</v>
      </c>
      <c r="B15" s="27">
        <f t="shared" si="1"/>
        <v>140</v>
      </c>
      <c r="C15" s="27">
        <f t="shared" si="2"/>
        <v>105</v>
      </c>
      <c r="D15" s="27">
        <f t="shared" si="3"/>
        <v>230</v>
      </c>
      <c r="E15" s="27">
        <f t="shared" si="4"/>
        <v>281</v>
      </c>
      <c r="F15" s="27">
        <f t="shared" si="5"/>
        <v>5.3</v>
      </c>
    </row>
    <row r="16" spans="1:6" ht="12.75">
      <c r="A16" s="27">
        <v>180</v>
      </c>
      <c r="B16" s="27">
        <f t="shared" si="1"/>
        <v>144</v>
      </c>
      <c r="C16" s="27">
        <f t="shared" si="2"/>
        <v>108</v>
      </c>
      <c r="D16" s="27">
        <f t="shared" si="3"/>
        <v>236</v>
      </c>
      <c r="E16" s="27">
        <f t="shared" si="4"/>
        <v>289</v>
      </c>
      <c r="F16" s="27">
        <f t="shared" si="5"/>
        <v>5.4</v>
      </c>
    </row>
    <row r="17" spans="1:6" ht="12.75">
      <c r="A17" s="27">
        <v>200</v>
      </c>
      <c r="B17" s="27">
        <f t="shared" si="1"/>
        <v>160</v>
      </c>
      <c r="C17" s="27">
        <f t="shared" si="2"/>
        <v>120</v>
      </c>
      <c r="D17" s="27">
        <f t="shared" si="3"/>
        <v>262</v>
      </c>
      <c r="E17" s="27">
        <f t="shared" si="4"/>
        <v>321</v>
      </c>
      <c r="F17" s="27">
        <f t="shared" si="5"/>
        <v>6</v>
      </c>
    </row>
    <row r="18" spans="1:6" ht="12.75">
      <c r="A18" s="27">
        <v>225</v>
      </c>
      <c r="B18" s="27">
        <f t="shared" si="1"/>
        <v>180</v>
      </c>
      <c r="C18" s="27">
        <f t="shared" si="2"/>
        <v>135</v>
      </c>
      <c r="D18" s="27">
        <f t="shared" si="3"/>
        <v>295</v>
      </c>
      <c r="E18" s="27">
        <f t="shared" si="4"/>
        <v>362</v>
      </c>
      <c r="F18" s="27">
        <f t="shared" si="5"/>
        <v>6.8</v>
      </c>
    </row>
    <row r="19" spans="1:6" ht="12.75">
      <c r="A19" s="27">
        <v>250</v>
      </c>
      <c r="B19" s="27">
        <f t="shared" si="1"/>
        <v>200</v>
      </c>
      <c r="C19" s="27">
        <f t="shared" si="2"/>
        <v>150</v>
      </c>
      <c r="D19" s="27">
        <f t="shared" si="3"/>
        <v>328</v>
      </c>
      <c r="E19" s="27">
        <f t="shared" si="4"/>
        <v>402</v>
      </c>
      <c r="F19" s="27">
        <f t="shared" si="5"/>
        <v>7.5</v>
      </c>
    </row>
    <row r="20" spans="1:6" ht="12.75">
      <c r="A20" s="27">
        <v>275</v>
      </c>
      <c r="B20" s="27">
        <f t="shared" si="1"/>
        <v>220</v>
      </c>
      <c r="C20" s="27">
        <f t="shared" si="2"/>
        <v>165</v>
      </c>
      <c r="D20" s="27">
        <f t="shared" si="3"/>
        <v>361</v>
      </c>
      <c r="E20" s="27">
        <f t="shared" si="4"/>
        <v>442</v>
      </c>
      <c r="F20" s="27">
        <f t="shared" si="5"/>
        <v>8.3</v>
      </c>
    </row>
    <row r="21" spans="1:6" ht="12.75">
      <c r="A21" s="27">
        <v>300</v>
      </c>
      <c r="B21" s="27">
        <f t="shared" si="1"/>
        <v>240</v>
      </c>
      <c r="C21" s="27">
        <f t="shared" si="2"/>
        <v>180</v>
      </c>
      <c r="D21" s="27">
        <f t="shared" si="3"/>
        <v>394</v>
      </c>
      <c r="E21" s="27">
        <f t="shared" si="4"/>
        <v>482</v>
      </c>
      <c r="F21" s="27">
        <f t="shared" si="5"/>
        <v>9</v>
      </c>
    </row>
  </sheetData>
  <mergeCells count="1">
    <mergeCell ref="A2:C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4" sqref="A4"/>
    </sheetView>
  </sheetViews>
  <sheetFormatPr defaultColWidth="9.140625" defaultRowHeight="12.75"/>
  <sheetData>
    <row r="1" ht="12.75">
      <c r="A1" s="13" t="s">
        <v>11</v>
      </c>
    </row>
    <row r="2" spans="1:6" ht="12.75">
      <c r="A2" s="51" t="s">
        <v>105</v>
      </c>
      <c r="B2" s="52"/>
      <c r="C2" s="52"/>
      <c r="D2" s="25"/>
      <c r="E2" s="25"/>
      <c r="F2" s="26"/>
    </row>
    <row r="3" spans="1:6" ht="45">
      <c r="A3" s="28" t="s">
        <v>99</v>
      </c>
      <c r="B3" s="28" t="s">
        <v>100</v>
      </c>
      <c r="C3" s="28" t="s">
        <v>101</v>
      </c>
      <c r="D3" s="28" t="s">
        <v>102</v>
      </c>
      <c r="E3" s="28" t="s">
        <v>103</v>
      </c>
      <c r="F3" s="28" t="s">
        <v>104</v>
      </c>
    </row>
    <row r="4" spans="1:6" ht="12.75">
      <c r="A4" s="27">
        <v>30</v>
      </c>
      <c r="B4" s="27">
        <f>A4/1.25</f>
        <v>24</v>
      </c>
      <c r="C4" s="27">
        <f>B4*0.75</f>
        <v>18</v>
      </c>
      <c r="D4" s="27">
        <f>ROUND(A4*1.6666666666,0)</f>
        <v>50</v>
      </c>
      <c r="E4" s="27">
        <f>ROUND(A4*2.04444444,0)</f>
        <v>61</v>
      </c>
      <c r="F4" s="27">
        <f>ROUND(A4/26,1)</f>
        <v>1.2</v>
      </c>
    </row>
    <row r="5" spans="1:6" ht="12.75">
      <c r="A5" s="27">
        <v>40</v>
      </c>
      <c r="B5" s="27">
        <f aca="true" t="shared" si="0" ref="B5:B21">A5/1.25</f>
        <v>32</v>
      </c>
      <c r="C5" s="27">
        <f aca="true" t="shared" si="1" ref="C5:C21">B5*0.75</f>
        <v>24</v>
      </c>
      <c r="D5" s="27">
        <f aca="true" t="shared" si="2" ref="D5:D21">ROUND(A5*1.6666666666,0)</f>
        <v>67</v>
      </c>
      <c r="E5" s="27">
        <f aca="true" t="shared" si="3" ref="E5:E21">ROUND(A5*2.04444444,0)</f>
        <v>82</v>
      </c>
      <c r="F5" s="27">
        <f aca="true" t="shared" si="4" ref="F5:F21">ROUND(A5/26,1)</f>
        <v>1.5</v>
      </c>
    </row>
    <row r="6" spans="1:6" ht="12.75">
      <c r="A6" s="27">
        <v>50</v>
      </c>
      <c r="B6" s="27">
        <f t="shared" si="0"/>
        <v>40</v>
      </c>
      <c r="C6" s="27">
        <f t="shared" si="1"/>
        <v>30</v>
      </c>
      <c r="D6" s="27">
        <f t="shared" si="2"/>
        <v>83</v>
      </c>
      <c r="E6" s="27">
        <f t="shared" si="3"/>
        <v>102</v>
      </c>
      <c r="F6" s="27">
        <f t="shared" si="4"/>
        <v>1.9</v>
      </c>
    </row>
    <row r="7" spans="1:6" ht="12.75">
      <c r="A7" s="27">
        <v>60</v>
      </c>
      <c r="B7" s="27">
        <f t="shared" si="0"/>
        <v>48</v>
      </c>
      <c r="C7" s="27">
        <f t="shared" si="1"/>
        <v>36</v>
      </c>
      <c r="D7" s="27">
        <f t="shared" si="2"/>
        <v>100</v>
      </c>
      <c r="E7" s="27">
        <f t="shared" si="3"/>
        <v>123</v>
      </c>
      <c r="F7" s="27">
        <f t="shared" si="4"/>
        <v>2.3</v>
      </c>
    </row>
    <row r="8" spans="1:6" ht="12.75">
      <c r="A8" s="27">
        <v>70</v>
      </c>
      <c r="B8" s="27">
        <f t="shared" si="0"/>
        <v>56</v>
      </c>
      <c r="C8" s="27">
        <f t="shared" si="1"/>
        <v>42</v>
      </c>
      <c r="D8" s="27">
        <f t="shared" si="2"/>
        <v>117</v>
      </c>
      <c r="E8" s="27">
        <f t="shared" si="3"/>
        <v>143</v>
      </c>
      <c r="F8" s="27">
        <f t="shared" si="4"/>
        <v>2.7</v>
      </c>
    </row>
    <row r="9" spans="1:6" ht="12.75">
      <c r="A9" s="27">
        <v>80</v>
      </c>
      <c r="B9" s="27">
        <f t="shared" si="0"/>
        <v>64</v>
      </c>
      <c r="C9" s="27">
        <f t="shared" si="1"/>
        <v>48</v>
      </c>
      <c r="D9" s="27">
        <f t="shared" si="2"/>
        <v>133</v>
      </c>
      <c r="E9" s="27">
        <f t="shared" si="3"/>
        <v>164</v>
      </c>
      <c r="F9" s="27">
        <f t="shared" si="4"/>
        <v>3.1</v>
      </c>
    </row>
    <row r="10" spans="1:6" ht="12.75">
      <c r="A10" s="27">
        <v>90</v>
      </c>
      <c r="B10" s="27">
        <f t="shared" si="0"/>
        <v>72</v>
      </c>
      <c r="C10" s="27">
        <f t="shared" si="1"/>
        <v>54</v>
      </c>
      <c r="D10" s="27">
        <f t="shared" si="2"/>
        <v>150</v>
      </c>
      <c r="E10" s="27">
        <f t="shared" si="3"/>
        <v>184</v>
      </c>
      <c r="F10" s="27">
        <f t="shared" si="4"/>
        <v>3.5</v>
      </c>
    </row>
    <row r="11" spans="1:6" ht="12.75">
      <c r="A11" s="27">
        <v>100</v>
      </c>
      <c r="B11" s="27">
        <f t="shared" si="0"/>
        <v>80</v>
      </c>
      <c r="C11" s="27">
        <f t="shared" si="1"/>
        <v>60</v>
      </c>
      <c r="D11" s="27">
        <f t="shared" si="2"/>
        <v>167</v>
      </c>
      <c r="E11" s="27">
        <f t="shared" si="3"/>
        <v>204</v>
      </c>
      <c r="F11" s="27">
        <f t="shared" si="4"/>
        <v>3.8</v>
      </c>
    </row>
    <row r="12" spans="1:6" ht="12.75">
      <c r="A12" s="27">
        <v>120</v>
      </c>
      <c r="B12" s="27">
        <f t="shared" si="0"/>
        <v>96</v>
      </c>
      <c r="C12" s="27">
        <f t="shared" si="1"/>
        <v>72</v>
      </c>
      <c r="D12" s="27">
        <f t="shared" si="2"/>
        <v>200</v>
      </c>
      <c r="E12" s="27">
        <f t="shared" si="3"/>
        <v>245</v>
      </c>
      <c r="F12" s="27">
        <f t="shared" si="4"/>
        <v>4.6</v>
      </c>
    </row>
    <row r="13" spans="1:6" ht="12.75">
      <c r="A13" s="27">
        <v>125</v>
      </c>
      <c r="B13" s="27">
        <f t="shared" si="0"/>
        <v>100</v>
      </c>
      <c r="C13" s="27">
        <f t="shared" si="1"/>
        <v>75</v>
      </c>
      <c r="D13" s="27">
        <f t="shared" si="2"/>
        <v>208</v>
      </c>
      <c r="E13" s="27">
        <f t="shared" si="3"/>
        <v>256</v>
      </c>
      <c r="F13" s="27">
        <f t="shared" si="4"/>
        <v>4.8</v>
      </c>
    </row>
    <row r="14" spans="1:6" ht="12.75">
      <c r="A14" s="27">
        <v>150</v>
      </c>
      <c r="B14" s="27">
        <f t="shared" si="0"/>
        <v>120</v>
      </c>
      <c r="C14" s="27">
        <f t="shared" si="1"/>
        <v>90</v>
      </c>
      <c r="D14" s="27">
        <f t="shared" si="2"/>
        <v>250</v>
      </c>
      <c r="E14" s="27">
        <f t="shared" si="3"/>
        <v>307</v>
      </c>
      <c r="F14" s="27">
        <f t="shared" si="4"/>
        <v>5.8</v>
      </c>
    </row>
    <row r="15" spans="1:6" ht="12.75">
      <c r="A15" s="27">
        <v>175</v>
      </c>
      <c r="B15" s="27">
        <f t="shared" si="0"/>
        <v>140</v>
      </c>
      <c r="C15" s="27">
        <f t="shared" si="1"/>
        <v>105</v>
      </c>
      <c r="D15" s="27">
        <f t="shared" si="2"/>
        <v>292</v>
      </c>
      <c r="E15" s="27">
        <f t="shared" si="3"/>
        <v>358</v>
      </c>
      <c r="F15" s="27">
        <f t="shared" si="4"/>
        <v>6.7</v>
      </c>
    </row>
    <row r="16" spans="1:6" ht="12.75">
      <c r="A16" s="27">
        <v>180</v>
      </c>
      <c r="B16" s="27">
        <f t="shared" si="0"/>
        <v>144</v>
      </c>
      <c r="C16" s="27">
        <f t="shared" si="1"/>
        <v>108</v>
      </c>
      <c r="D16" s="27">
        <f t="shared" si="2"/>
        <v>300</v>
      </c>
      <c r="E16" s="27">
        <f t="shared" si="3"/>
        <v>368</v>
      </c>
      <c r="F16" s="27">
        <f t="shared" si="4"/>
        <v>6.9</v>
      </c>
    </row>
    <row r="17" spans="1:6" ht="12.75">
      <c r="A17" s="27">
        <v>200</v>
      </c>
      <c r="B17" s="27">
        <f t="shared" si="0"/>
        <v>160</v>
      </c>
      <c r="C17" s="27">
        <f t="shared" si="1"/>
        <v>120</v>
      </c>
      <c r="D17" s="27">
        <f t="shared" si="2"/>
        <v>333</v>
      </c>
      <c r="E17" s="27">
        <f t="shared" si="3"/>
        <v>409</v>
      </c>
      <c r="F17" s="27">
        <f t="shared" si="4"/>
        <v>7.7</v>
      </c>
    </row>
    <row r="18" spans="1:6" ht="12.75">
      <c r="A18" s="27">
        <v>225</v>
      </c>
      <c r="B18" s="27">
        <f t="shared" si="0"/>
        <v>180</v>
      </c>
      <c r="C18" s="27">
        <f t="shared" si="1"/>
        <v>135</v>
      </c>
      <c r="D18" s="27">
        <f t="shared" si="2"/>
        <v>375</v>
      </c>
      <c r="E18" s="27">
        <f t="shared" si="3"/>
        <v>460</v>
      </c>
      <c r="F18" s="27">
        <f t="shared" si="4"/>
        <v>8.7</v>
      </c>
    </row>
    <row r="19" spans="1:6" ht="12.75">
      <c r="A19" s="27">
        <v>250</v>
      </c>
      <c r="B19" s="27">
        <f t="shared" si="0"/>
        <v>200</v>
      </c>
      <c r="C19" s="27">
        <f t="shared" si="1"/>
        <v>150</v>
      </c>
      <c r="D19" s="27">
        <f t="shared" si="2"/>
        <v>417</v>
      </c>
      <c r="E19" s="27">
        <f t="shared" si="3"/>
        <v>511</v>
      </c>
      <c r="F19" s="27">
        <f t="shared" si="4"/>
        <v>9.6</v>
      </c>
    </row>
    <row r="20" spans="1:6" ht="12.75">
      <c r="A20" s="27">
        <v>275</v>
      </c>
      <c r="B20" s="27">
        <f t="shared" si="0"/>
        <v>220</v>
      </c>
      <c r="C20" s="27">
        <f t="shared" si="1"/>
        <v>165</v>
      </c>
      <c r="D20" s="27">
        <f t="shared" si="2"/>
        <v>458</v>
      </c>
      <c r="E20" s="27">
        <f t="shared" si="3"/>
        <v>562</v>
      </c>
      <c r="F20" s="27">
        <f t="shared" si="4"/>
        <v>10.6</v>
      </c>
    </row>
    <row r="21" spans="1:6" ht="12.75">
      <c r="A21" s="27">
        <v>300</v>
      </c>
      <c r="B21" s="27">
        <f t="shared" si="0"/>
        <v>240</v>
      </c>
      <c r="C21" s="27">
        <f t="shared" si="1"/>
        <v>180</v>
      </c>
      <c r="D21" s="27">
        <f t="shared" si="2"/>
        <v>500</v>
      </c>
      <c r="E21" s="27">
        <f t="shared" si="3"/>
        <v>613</v>
      </c>
      <c r="F21" s="27">
        <f t="shared" si="4"/>
        <v>11.5</v>
      </c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3" sqref="A13"/>
    </sheetView>
  </sheetViews>
  <sheetFormatPr defaultColWidth="9.140625" defaultRowHeight="12.75"/>
  <sheetData>
    <row r="1" ht="12.75">
      <c r="A1" t="s">
        <v>112</v>
      </c>
    </row>
    <row r="2" spans="1:6" ht="12.75">
      <c r="A2" s="53" t="s">
        <v>6</v>
      </c>
      <c r="B2" s="54"/>
      <c r="C2" s="55"/>
      <c r="D2" s="56" t="s">
        <v>113</v>
      </c>
      <c r="E2" s="57" t="s">
        <v>114</v>
      </c>
      <c r="F2" s="58" t="s">
        <v>115</v>
      </c>
    </row>
    <row r="3" spans="1:6" ht="12.75">
      <c r="A3" s="35" t="s">
        <v>106</v>
      </c>
      <c r="B3" s="36" t="s">
        <v>116</v>
      </c>
      <c r="C3" s="37" t="s">
        <v>117</v>
      </c>
      <c r="D3" s="56"/>
      <c r="E3" s="57"/>
      <c r="F3" s="58"/>
    </row>
    <row r="4" spans="1:6" ht="12.75">
      <c r="A4" s="38" t="s">
        <v>118</v>
      </c>
      <c r="B4" s="38" t="s">
        <v>119</v>
      </c>
      <c r="C4" s="38" t="s">
        <v>120</v>
      </c>
      <c r="D4" s="27" t="s">
        <v>121</v>
      </c>
      <c r="E4" s="27" t="s">
        <v>122</v>
      </c>
      <c r="F4" s="27"/>
    </row>
    <row r="5" spans="1:6" ht="12.75">
      <c r="A5" s="27" t="s">
        <v>123</v>
      </c>
      <c r="B5" s="27" t="s">
        <v>124</v>
      </c>
      <c r="C5" s="27" t="s">
        <v>125</v>
      </c>
      <c r="D5" s="27" t="s">
        <v>126</v>
      </c>
      <c r="E5" s="27" t="s">
        <v>127</v>
      </c>
      <c r="F5" s="27"/>
    </row>
    <row r="6" spans="1:6" ht="12.75">
      <c r="A6" s="27" t="s">
        <v>128</v>
      </c>
      <c r="B6" s="27" t="s">
        <v>129</v>
      </c>
      <c r="C6" s="27" t="s">
        <v>130</v>
      </c>
      <c r="D6" s="27" t="s">
        <v>92</v>
      </c>
      <c r="E6" s="27" t="s">
        <v>131</v>
      </c>
      <c r="F6" s="27"/>
    </row>
    <row r="7" spans="1:6" ht="12.75">
      <c r="A7" s="27" t="s">
        <v>132</v>
      </c>
      <c r="B7" s="27" t="s">
        <v>133</v>
      </c>
      <c r="C7" s="27" t="s">
        <v>134</v>
      </c>
      <c r="D7" s="27" t="s">
        <v>135</v>
      </c>
      <c r="E7" s="27" t="s">
        <v>136</v>
      </c>
      <c r="F7" s="27"/>
    </row>
    <row r="8" spans="1:6" ht="12.75">
      <c r="A8" s="27" t="s">
        <v>137</v>
      </c>
      <c r="B8" s="27" t="s">
        <v>138</v>
      </c>
      <c r="C8" s="27" t="s">
        <v>139</v>
      </c>
      <c r="D8" s="27" t="s">
        <v>140</v>
      </c>
      <c r="E8" s="27" t="s">
        <v>141</v>
      </c>
      <c r="F8" s="27"/>
    </row>
    <row r="9" spans="1:6" ht="12.75">
      <c r="A9" s="27" t="s">
        <v>142</v>
      </c>
      <c r="B9" s="27" t="s">
        <v>143</v>
      </c>
      <c r="C9" s="27" t="s">
        <v>144</v>
      </c>
      <c r="D9" s="27" t="s">
        <v>145</v>
      </c>
      <c r="E9" s="27" t="s">
        <v>146</v>
      </c>
      <c r="F9" s="27"/>
    </row>
    <row r="10" spans="1:6" ht="12.75">
      <c r="A10" s="27" t="s">
        <v>147</v>
      </c>
      <c r="B10" s="27" t="s">
        <v>148</v>
      </c>
      <c r="C10" s="27" t="s">
        <v>149</v>
      </c>
      <c r="D10" s="27" t="s">
        <v>150</v>
      </c>
      <c r="E10" s="27" t="s">
        <v>151</v>
      </c>
      <c r="F10" s="27"/>
    </row>
  </sheetData>
  <mergeCells count="4">
    <mergeCell ref="A2:C2"/>
    <mergeCell ref="D2:D3"/>
    <mergeCell ref="E2:E3"/>
    <mergeCell ref="F2:F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F3" sqref="F3"/>
    </sheetView>
  </sheetViews>
  <sheetFormatPr defaultColWidth="9.140625" defaultRowHeight="12.75"/>
  <cols>
    <col min="1" max="1" width="14.140625" style="15" customWidth="1"/>
    <col min="2" max="2" width="19.28125" style="15" customWidth="1"/>
    <col min="3" max="3" width="11.421875" style="15" customWidth="1"/>
    <col min="4" max="4" width="11.28125" style="15" customWidth="1"/>
    <col min="5" max="5" width="11.57421875" style="15" customWidth="1"/>
    <col min="6" max="6" width="12.28125" style="15" customWidth="1"/>
    <col min="7" max="16384" width="8.8515625" style="16" customWidth="1"/>
  </cols>
  <sheetData>
    <row r="1" ht="13.5" customHeight="1">
      <c r="A1" s="14" t="s">
        <v>17</v>
      </c>
    </row>
    <row r="2" spans="1:9" ht="83.25" customHeight="1">
      <c r="A2" s="17" t="s">
        <v>12</v>
      </c>
      <c r="B2" s="17" t="s">
        <v>13</v>
      </c>
      <c r="C2" s="18" t="s">
        <v>14</v>
      </c>
      <c r="D2" s="18" t="s">
        <v>15</v>
      </c>
      <c r="E2" s="18" t="s">
        <v>16</v>
      </c>
      <c r="F2" s="18" t="s">
        <v>157</v>
      </c>
      <c r="G2" s="34" t="s">
        <v>109</v>
      </c>
      <c r="H2" s="34" t="s">
        <v>110</v>
      </c>
      <c r="I2" s="34" t="s">
        <v>111</v>
      </c>
    </row>
    <row r="3" spans="1:6" ht="12.75">
      <c r="A3" s="19">
        <v>40</v>
      </c>
      <c r="B3" s="19">
        <v>24</v>
      </c>
      <c r="C3" s="19">
        <v>46</v>
      </c>
      <c r="D3" s="19">
        <v>71</v>
      </c>
      <c r="E3" s="19">
        <v>12</v>
      </c>
      <c r="F3" s="19">
        <v>24</v>
      </c>
    </row>
    <row r="4" spans="1:9" ht="12.75">
      <c r="A4" s="19">
        <v>60</v>
      </c>
      <c r="B4" s="19">
        <v>36</v>
      </c>
      <c r="C4" s="19">
        <v>71</v>
      </c>
      <c r="D4" s="19">
        <v>107</v>
      </c>
      <c r="E4" s="19">
        <v>18</v>
      </c>
      <c r="F4" s="19">
        <v>36</v>
      </c>
      <c r="G4" s="33">
        <f aca="true" t="shared" si="0" ref="G4:G10">A4/12</f>
        <v>5</v>
      </c>
      <c r="H4" s="33">
        <f aca="true" t="shared" si="1" ref="H4:H10">C4/12</f>
        <v>5.916666666666667</v>
      </c>
      <c r="I4" s="33">
        <f aca="true" t="shared" si="2" ref="I4:I10">D4/12</f>
        <v>8.916666666666666</v>
      </c>
    </row>
    <row r="5" spans="1:9" ht="12.75">
      <c r="A5" s="19">
        <v>70</v>
      </c>
      <c r="B5" s="19">
        <v>42</v>
      </c>
      <c r="C5" s="19">
        <v>83</v>
      </c>
      <c r="D5" s="19">
        <v>126</v>
      </c>
      <c r="E5" s="19">
        <v>21</v>
      </c>
      <c r="F5" s="19">
        <v>42</v>
      </c>
      <c r="G5" s="33">
        <f t="shared" si="0"/>
        <v>5.833333333333333</v>
      </c>
      <c r="H5" s="33">
        <f t="shared" si="1"/>
        <v>6.916666666666667</v>
      </c>
      <c r="I5" s="33">
        <f t="shared" si="2"/>
        <v>10.5</v>
      </c>
    </row>
    <row r="6" spans="1:9" ht="12.75">
      <c r="A6" s="19">
        <v>80</v>
      </c>
      <c r="B6" s="19">
        <v>48</v>
      </c>
      <c r="C6" s="19">
        <v>95</v>
      </c>
      <c r="D6" s="19">
        <v>144</v>
      </c>
      <c r="E6" s="19">
        <v>24</v>
      </c>
      <c r="F6" s="19">
        <v>48</v>
      </c>
      <c r="G6" s="33">
        <f t="shared" si="0"/>
        <v>6.666666666666667</v>
      </c>
      <c r="H6" s="33">
        <f t="shared" si="1"/>
        <v>7.916666666666667</v>
      </c>
      <c r="I6" s="33">
        <f t="shared" si="2"/>
        <v>12</v>
      </c>
    </row>
    <row r="7" spans="1:9" ht="12.75">
      <c r="A7" s="19">
        <v>100</v>
      </c>
      <c r="B7" s="19">
        <v>60</v>
      </c>
      <c r="C7" s="19">
        <v>120</v>
      </c>
      <c r="D7" s="19">
        <v>181</v>
      </c>
      <c r="E7" s="19">
        <v>30</v>
      </c>
      <c r="F7" s="19">
        <v>60</v>
      </c>
      <c r="G7" s="33">
        <f t="shared" si="0"/>
        <v>8.333333333333334</v>
      </c>
      <c r="H7" s="33">
        <f t="shared" si="1"/>
        <v>10</v>
      </c>
      <c r="I7" s="33">
        <f t="shared" si="2"/>
        <v>15.083333333333334</v>
      </c>
    </row>
    <row r="8" spans="1:9" ht="12.75">
      <c r="A8" s="19">
        <v>120</v>
      </c>
      <c r="B8" s="19">
        <v>72</v>
      </c>
      <c r="C8" s="19">
        <v>144</v>
      </c>
      <c r="D8" s="19">
        <v>217</v>
      </c>
      <c r="E8" s="19">
        <v>36</v>
      </c>
      <c r="F8" s="19">
        <v>72</v>
      </c>
      <c r="G8" s="33">
        <f t="shared" si="0"/>
        <v>10</v>
      </c>
      <c r="H8" s="33">
        <f t="shared" si="1"/>
        <v>12</v>
      </c>
      <c r="I8" s="33">
        <f t="shared" si="2"/>
        <v>18.083333333333332</v>
      </c>
    </row>
    <row r="9" spans="1:9" ht="12.75">
      <c r="A9" s="19">
        <v>150</v>
      </c>
      <c r="B9" s="19">
        <v>90</v>
      </c>
      <c r="C9" s="19">
        <v>181</v>
      </c>
      <c r="D9" s="19">
        <v>272</v>
      </c>
      <c r="E9" s="19">
        <v>45</v>
      </c>
      <c r="F9" s="19">
        <v>90</v>
      </c>
      <c r="G9" s="33">
        <f t="shared" si="0"/>
        <v>12.5</v>
      </c>
      <c r="H9" s="33">
        <f t="shared" si="1"/>
        <v>15.083333333333334</v>
      </c>
      <c r="I9" s="33">
        <f t="shared" si="2"/>
        <v>22.666666666666668</v>
      </c>
    </row>
    <row r="10" spans="1:9" ht="12.75">
      <c r="A10" s="19">
        <v>200</v>
      </c>
      <c r="B10" s="19">
        <v>120</v>
      </c>
      <c r="C10" s="19">
        <v>243</v>
      </c>
      <c r="D10" s="19">
        <v>364</v>
      </c>
      <c r="E10" s="19">
        <v>60</v>
      </c>
      <c r="F10" s="19">
        <v>120</v>
      </c>
      <c r="G10" s="33">
        <f t="shared" si="0"/>
        <v>16.666666666666668</v>
      </c>
      <c r="H10" s="33">
        <f t="shared" si="1"/>
        <v>20.25</v>
      </c>
      <c r="I10" s="33">
        <f t="shared" si="2"/>
        <v>30.333333333333332</v>
      </c>
    </row>
    <row r="11" spans="1:9" ht="12.75">
      <c r="A11" s="19">
        <v>250</v>
      </c>
      <c r="B11" s="19">
        <v>150</v>
      </c>
      <c r="C11" s="19">
        <v>304</v>
      </c>
      <c r="D11" s="19">
        <v>455</v>
      </c>
      <c r="E11" s="19">
        <v>75</v>
      </c>
      <c r="F11" s="19">
        <v>150</v>
      </c>
      <c r="G11" s="33">
        <f>A11/12</f>
        <v>20.833333333333332</v>
      </c>
      <c r="H11" s="33">
        <f>C11/12</f>
        <v>25.333333333333332</v>
      </c>
      <c r="I11" s="33">
        <f>D11/12</f>
        <v>37.916666666666664</v>
      </c>
    </row>
    <row r="12" spans="1:6" ht="12.75">
      <c r="A12" s="19">
        <v>300</v>
      </c>
      <c r="B12" s="19">
        <v>180</v>
      </c>
      <c r="C12" s="19">
        <v>366</v>
      </c>
      <c r="D12" s="19">
        <v>547</v>
      </c>
      <c r="E12" s="19">
        <v>90</v>
      </c>
      <c r="F12" s="19">
        <v>180</v>
      </c>
    </row>
    <row r="13" spans="1:6" ht="12.75">
      <c r="A13" s="19">
        <v>350</v>
      </c>
      <c r="B13" s="19">
        <v>210</v>
      </c>
      <c r="C13" s="19">
        <v>427</v>
      </c>
      <c r="D13" s="19">
        <v>638</v>
      </c>
      <c r="E13" s="19">
        <v>105</v>
      </c>
      <c r="F13" s="19">
        <v>210</v>
      </c>
    </row>
    <row r="14" spans="1:6" ht="12.75">
      <c r="A14" s="19">
        <v>400</v>
      </c>
      <c r="B14" s="19">
        <v>240</v>
      </c>
      <c r="C14" s="19">
        <v>489</v>
      </c>
      <c r="D14" s="19">
        <v>730</v>
      </c>
      <c r="E14" s="19">
        <v>120</v>
      </c>
      <c r="F14" s="19">
        <v>240</v>
      </c>
    </row>
    <row r="15" spans="1:6" ht="12.75">
      <c r="A15" s="19">
        <v>450</v>
      </c>
      <c r="B15" s="19">
        <v>300</v>
      </c>
      <c r="C15" s="19">
        <v>612</v>
      </c>
      <c r="D15" s="19">
        <v>913</v>
      </c>
      <c r="E15" s="19">
        <v>150</v>
      </c>
      <c r="F15" s="19">
        <v>300</v>
      </c>
    </row>
    <row r="16" spans="1:6" ht="12.75">
      <c r="A16" s="20"/>
      <c r="B16" s="20"/>
      <c r="C16" s="20"/>
      <c r="D16" s="20"/>
      <c r="E16" s="20"/>
      <c r="F16" s="20"/>
    </row>
    <row r="17" ht="12.75">
      <c r="A17" s="21" t="s">
        <v>18</v>
      </c>
    </row>
    <row r="18" spans="1:6" ht="83.25" customHeight="1">
      <c r="A18" s="17" t="s">
        <v>12</v>
      </c>
      <c r="B18" s="17" t="s">
        <v>13</v>
      </c>
      <c r="C18" s="18" t="s">
        <v>14</v>
      </c>
      <c r="D18" s="18" t="s">
        <v>15</v>
      </c>
      <c r="E18" s="18" t="s">
        <v>16</v>
      </c>
      <c r="F18" s="18" t="s">
        <v>16</v>
      </c>
    </row>
    <row r="19" spans="1:6" ht="12.75">
      <c r="A19" s="19">
        <v>40</v>
      </c>
      <c r="B19" s="19">
        <v>20</v>
      </c>
      <c r="C19" s="19">
        <v>50</v>
      </c>
      <c r="D19" s="19">
        <v>77</v>
      </c>
      <c r="E19" s="19">
        <v>10</v>
      </c>
      <c r="F19" s="19">
        <v>23</v>
      </c>
    </row>
    <row r="20" spans="1:6" ht="12.75">
      <c r="A20" s="19">
        <v>60</v>
      </c>
      <c r="B20" s="19">
        <v>29</v>
      </c>
      <c r="C20" s="19">
        <v>77</v>
      </c>
      <c r="D20" s="19">
        <v>117</v>
      </c>
      <c r="E20" s="19">
        <v>15</v>
      </c>
      <c r="F20" s="19">
        <v>34</v>
      </c>
    </row>
    <row r="21" spans="1:6" ht="12.75">
      <c r="A21" s="19">
        <v>70</v>
      </c>
      <c r="B21" s="19">
        <v>34</v>
      </c>
      <c r="C21" s="19">
        <v>91</v>
      </c>
      <c r="D21" s="19">
        <v>137</v>
      </c>
      <c r="E21" s="19">
        <v>17</v>
      </c>
      <c r="F21" s="19">
        <v>40</v>
      </c>
    </row>
    <row r="22" spans="1:6" ht="12.75">
      <c r="A22" s="19">
        <v>80</v>
      </c>
      <c r="B22" s="19">
        <v>39</v>
      </c>
      <c r="C22" s="19">
        <v>104</v>
      </c>
      <c r="D22" s="19">
        <v>157</v>
      </c>
      <c r="E22" s="19">
        <v>20</v>
      </c>
      <c r="F22" s="19">
        <v>46</v>
      </c>
    </row>
    <row r="23" spans="1:6" ht="12.75">
      <c r="A23" s="19">
        <v>100</v>
      </c>
      <c r="B23" s="19">
        <v>49</v>
      </c>
      <c r="C23" s="19">
        <v>131</v>
      </c>
      <c r="D23" s="19">
        <v>197</v>
      </c>
      <c r="E23" s="19">
        <v>25</v>
      </c>
      <c r="F23" s="19">
        <v>57</v>
      </c>
    </row>
    <row r="24" spans="1:6" ht="12.75">
      <c r="A24" s="19">
        <v>120</v>
      </c>
      <c r="B24" s="19">
        <v>59</v>
      </c>
      <c r="C24" s="19">
        <v>158</v>
      </c>
      <c r="D24" s="19">
        <v>237</v>
      </c>
      <c r="E24" s="19">
        <v>29</v>
      </c>
      <c r="F24" s="19">
        <v>69</v>
      </c>
    </row>
    <row r="25" spans="1:6" ht="12.75">
      <c r="A25" s="19">
        <v>150</v>
      </c>
      <c r="B25" s="19">
        <v>74</v>
      </c>
      <c r="C25" s="19">
        <v>198</v>
      </c>
      <c r="D25" s="19">
        <v>297</v>
      </c>
      <c r="E25" s="19">
        <v>37</v>
      </c>
      <c r="F25" s="19">
        <v>86</v>
      </c>
    </row>
    <row r="26" spans="1:6" ht="12.75">
      <c r="A26" s="19">
        <v>200</v>
      </c>
      <c r="B26" s="19">
        <v>98</v>
      </c>
      <c r="C26" s="19">
        <v>265</v>
      </c>
      <c r="D26" s="19">
        <v>396</v>
      </c>
      <c r="E26" s="19">
        <v>49</v>
      </c>
      <c r="F26" s="19">
        <v>114</v>
      </c>
    </row>
    <row r="27" spans="1:6" ht="12.75">
      <c r="A27" s="19">
        <v>250</v>
      </c>
      <c r="B27" s="19">
        <v>123</v>
      </c>
      <c r="C27" s="19">
        <v>332</v>
      </c>
      <c r="D27" s="19">
        <v>496</v>
      </c>
      <c r="E27" s="19">
        <v>61</v>
      </c>
      <c r="F27" s="19">
        <v>143</v>
      </c>
    </row>
    <row r="28" spans="1:6" ht="12.75">
      <c r="A28" s="19">
        <v>300</v>
      </c>
      <c r="B28" s="19">
        <v>174</v>
      </c>
      <c r="C28" s="19">
        <v>399</v>
      </c>
      <c r="D28" s="19">
        <v>596</v>
      </c>
      <c r="E28" s="19">
        <v>74</v>
      </c>
      <c r="F28" s="19">
        <v>172</v>
      </c>
    </row>
    <row r="29" spans="1:6" ht="12.75">
      <c r="A29" s="19">
        <v>350</v>
      </c>
      <c r="B29" s="19">
        <v>172</v>
      </c>
      <c r="C29" s="19">
        <v>466</v>
      </c>
      <c r="D29" s="19">
        <v>696</v>
      </c>
      <c r="E29" s="19">
        <v>86</v>
      </c>
      <c r="F29" s="19">
        <v>200</v>
      </c>
    </row>
    <row r="30" spans="1:6" ht="12.75">
      <c r="A30" s="19">
        <v>400</v>
      </c>
      <c r="B30" s="19">
        <v>196</v>
      </c>
      <c r="C30" s="19">
        <v>533</v>
      </c>
      <c r="D30" s="19">
        <v>795</v>
      </c>
      <c r="E30" s="19">
        <v>98</v>
      </c>
      <c r="F30" s="19">
        <v>229</v>
      </c>
    </row>
    <row r="31" spans="1:6" ht="12.75">
      <c r="A31" s="19">
        <v>450</v>
      </c>
      <c r="B31" s="19">
        <v>221</v>
      </c>
      <c r="C31" s="19">
        <v>600</v>
      </c>
      <c r="D31" s="19">
        <v>895</v>
      </c>
      <c r="E31" s="19">
        <v>110</v>
      </c>
      <c r="F31" s="19">
        <v>257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7" sqref="A1:I17"/>
    </sheetView>
  </sheetViews>
  <sheetFormatPr defaultColWidth="9.140625" defaultRowHeight="12.75"/>
  <cols>
    <col min="4" max="4" width="11.57421875" style="0" customWidth="1"/>
    <col min="5" max="5" width="11.00390625" style="0" customWidth="1"/>
    <col min="6" max="6" width="10.00390625" style="0" customWidth="1"/>
    <col min="7" max="7" width="10.7109375" style="0" customWidth="1"/>
    <col min="8" max="8" width="10.00390625" style="0" customWidth="1"/>
    <col min="9" max="9" width="11.28125" style="0" customWidth="1"/>
  </cols>
  <sheetData>
    <row r="1" spans="1:9" ht="12.75">
      <c r="A1" s="22"/>
      <c r="B1" s="22"/>
      <c r="C1" s="22"/>
      <c r="D1" s="62" t="s">
        <v>19</v>
      </c>
      <c r="E1" s="63"/>
      <c r="F1" s="63"/>
      <c r="G1" s="63"/>
      <c r="H1" s="63"/>
      <c r="I1" s="64"/>
    </row>
    <row r="2" spans="1:9" ht="12.75">
      <c r="A2" s="23"/>
      <c r="B2" s="23"/>
      <c r="C2" s="43" t="s">
        <v>20</v>
      </c>
      <c r="D2" s="46" t="s">
        <v>21</v>
      </c>
      <c r="E2" s="47" t="s">
        <v>22</v>
      </c>
      <c r="F2" s="47"/>
      <c r="G2" s="47" t="s">
        <v>23</v>
      </c>
      <c r="H2" s="47"/>
      <c r="I2" s="48" t="s">
        <v>24</v>
      </c>
    </row>
    <row r="3" spans="1:9" ht="12.75">
      <c r="A3" s="23"/>
      <c r="B3" s="23"/>
      <c r="C3" s="43" t="s">
        <v>25</v>
      </c>
      <c r="D3" s="49" t="s">
        <v>26</v>
      </c>
      <c r="E3" s="49" t="s">
        <v>27</v>
      </c>
      <c r="F3" s="49"/>
      <c r="G3" s="49" t="s">
        <v>28</v>
      </c>
      <c r="H3" s="49"/>
      <c r="I3" s="49" t="s">
        <v>29</v>
      </c>
    </row>
    <row r="4" spans="1:9" ht="12.75">
      <c r="A4" s="44" t="s">
        <v>156</v>
      </c>
      <c r="B4" s="44"/>
      <c r="C4" s="44"/>
      <c r="D4" s="65" t="s">
        <v>30</v>
      </c>
      <c r="E4" s="66"/>
      <c r="F4" s="66"/>
      <c r="G4" s="66"/>
      <c r="H4" s="66"/>
      <c r="I4" s="67"/>
    </row>
    <row r="5" spans="1:9" ht="12.75">
      <c r="A5" s="45" t="s">
        <v>31</v>
      </c>
      <c r="B5" s="45" t="s">
        <v>32</v>
      </c>
      <c r="C5" s="45" t="s">
        <v>33</v>
      </c>
      <c r="D5" s="50">
        <v>1.26</v>
      </c>
      <c r="E5" s="50" t="s">
        <v>34</v>
      </c>
      <c r="F5" s="50"/>
      <c r="G5" s="50" t="s">
        <v>35</v>
      </c>
      <c r="H5" s="50"/>
      <c r="I5" s="50" t="s">
        <v>36</v>
      </c>
    </row>
    <row r="6" spans="1:9" ht="12.75">
      <c r="A6" s="68" t="s">
        <v>37</v>
      </c>
      <c r="B6" s="69"/>
      <c r="C6" s="70"/>
      <c r="D6" s="68" t="s">
        <v>38</v>
      </c>
      <c r="E6" s="69"/>
      <c r="F6" s="69"/>
      <c r="G6" s="69"/>
      <c r="H6" s="69"/>
      <c r="I6" s="70"/>
    </row>
    <row r="7" spans="1:9" ht="12.75">
      <c r="A7" s="39" t="s">
        <v>39</v>
      </c>
      <c r="B7" s="39" t="s">
        <v>40</v>
      </c>
      <c r="C7" s="39" t="s">
        <v>41</v>
      </c>
      <c r="D7" s="40" t="s">
        <v>42</v>
      </c>
      <c r="E7" s="40" t="s">
        <v>43</v>
      </c>
      <c r="F7" s="40"/>
      <c r="G7" s="40" t="s">
        <v>44</v>
      </c>
      <c r="H7" s="40"/>
      <c r="I7" s="40" t="s">
        <v>45</v>
      </c>
    </row>
    <row r="8" spans="1:9" ht="12.75">
      <c r="A8" s="41" t="s">
        <v>46</v>
      </c>
      <c r="B8" s="41" t="s">
        <v>39</v>
      </c>
      <c r="C8" s="41" t="s">
        <v>47</v>
      </c>
      <c r="D8" s="42" t="s">
        <v>48</v>
      </c>
      <c r="E8" s="42" t="s">
        <v>49</v>
      </c>
      <c r="F8" s="42"/>
      <c r="G8" s="42" t="s">
        <v>50</v>
      </c>
      <c r="H8" s="42"/>
      <c r="I8" s="42" t="s">
        <v>51</v>
      </c>
    </row>
    <row r="9" spans="1:9" ht="12.75">
      <c r="A9" s="39" t="s">
        <v>48</v>
      </c>
      <c r="B9" s="39" t="s">
        <v>52</v>
      </c>
      <c r="C9" s="39" t="s">
        <v>53</v>
      </c>
      <c r="D9" s="40" t="s">
        <v>54</v>
      </c>
      <c r="E9" s="40" t="s">
        <v>55</v>
      </c>
      <c r="F9" s="40"/>
      <c r="G9" s="40" t="s">
        <v>56</v>
      </c>
      <c r="H9" s="40"/>
      <c r="I9" s="40" t="s">
        <v>57</v>
      </c>
    </row>
    <row r="10" spans="1:9" ht="12.75">
      <c r="A10" s="41" t="s">
        <v>58</v>
      </c>
      <c r="B10" s="41" t="s">
        <v>59</v>
      </c>
      <c r="C10" s="41" t="s">
        <v>60</v>
      </c>
      <c r="D10" s="42" t="s">
        <v>61</v>
      </c>
      <c r="E10" s="42" t="s">
        <v>62</v>
      </c>
      <c r="F10" s="42"/>
      <c r="G10" s="42" t="s">
        <v>63</v>
      </c>
      <c r="H10" s="42"/>
      <c r="I10" s="42" t="s">
        <v>64</v>
      </c>
    </row>
    <row r="11" spans="1:9" ht="12.75">
      <c r="A11" s="39" t="s">
        <v>65</v>
      </c>
      <c r="B11" s="39" t="s">
        <v>66</v>
      </c>
      <c r="C11" s="39" t="s">
        <v>67</v>
      </c>
      <c r="D11" s="40" t="s">
        <v>68</v>
      </c>
      <c r="E11" s="40" t="s">
        <v>69</v>
      </c>
      <c r="F11" s="40"/>
      <c r="G11" s="40" t="s">
        <v>70</v>
      </c>
      <c r="H11" s="40"/>
      <c r="I11" s="40" t="s">
        <v>71</v>
      </c>
    </row>
    <row r="12" spans="1:9" ht="12.75">
      <c r="A12" s="41" t="s">
        <v>72</v>
      </c>
      <c r="B12" s="41" t="s">
        <v>58</v>
      </c>
      <c r="C12" s="41" t="s">
        <v>73</v>
      </c>
      <c r="D12" s="42" t="s">
        <v>74</v>
      </c>
      <c r="E12" s="42" t="s">
        <v>75</v>
      </c>
      <c r="F12" s="42"/>
      <c r="G12" s="42" t="s">
        <v>76</v>
      </c>
      <c r="H12" s="42"/>
      <c r="I12" s="42" t="s">
        <v>77</v>
      </c>
    </row>
    <row r="13" spans="1:11" ht="15.75">
      <c r="A13" s="39" t="s">
        <v>78</v>
      </c>
      <c r="B13" s="39" t="s">
        <v>79</v>
      </c>
      <c r="C13" s="39" t="s">
        <v>80</v>
      </c>
      <c r="D13" s="40" t="s">
        <v>81</v>
      </c>
      <c r="E13" s="40" t="s">
        <v>82</v>
      </c>
      <c r="F13" s="40"/>
      <c r="G13" s="40" t="s">
        <v>83</v>
      </c>
      <c r="H13" s="40"/>
      <c r="I13" s="40" t="s">
        <v>84</v>
      </c>
      <c r="J13" s="31" t="s">
        <v>108</v>
      </c>
      <c r="K13" s="32"/>
    </row>
    <row r="14" spans="1:11" ht="12.75">
      <c r="A14" s="41" t="s">
        <v>85</v>
      </c>
      <c r="B14" s="41" t="s">
        <v>86</v>
      </c>
      <c r="C14" s="41" t="s">
        <v>87</v>
      </c>
      <c r="D14" s="42" t="s">
        <v>88</v>
      </c>
      <c r="E14" s="42" t="s">
        <v>89</v>
      </c>
      <c r="F14" s="42"/>
      <c r="G14" s="42" t="s">
        <v>90</v>
      </c>
      <c r="H14" s="42"/>
      <c r="I14" s="42" t="s">
        <v>91</v>
      </c>
      <c r="J14">
        <v>2.5</v>
      </c>
      <c r="K14">
        <v>3.5</v>
      </c>
    </row>
    <row r="15" spans="1:9" ht="12.75">
      <c r="A15" s="39" t="s">
        <v>92</v>
      </c>
      <c r="B15" s="39" t="s">
        <v>78</v>
      </c>
      <c r="C15" s="39" t="s">
        <v>93</v>
      </c>
      <c r="D15" s="40" t="s">
        <v>94</v>
      </c>
      <c r="E15" s="40" t="s">
        <v>95</v>
      </c>
      <c r="F15" s="40"/>
      <c r="G15" s="40" t="s">
        <v>96</v>
      </c>
      <c r="H15" s="40"/>
      <c r="I15" s="40" t="s">
        <v>97</v>
      </c>
    </row>
    <row r="16" spans="1:9" ht="12.75">
      <c r="A16" s="41" t="s">
        <v>152</v>
      </c>
      <c r="B16" s="41" t="s">
        <v>135</v>
      </c>
      <c r="C16" s="41" t="s">
        <v>155</v>
      </c>
      <c r="D16" s="42"/>
      <c r="E16" s="41" t="s">
        <v>154</v>
      </c>
      <c r="F16" s="42"/>
      <c r="G16" s="41" t="s">
        <v>153</v>
      </c>
      <c r="H16" s="42"/>
      <c r="I16" s="42"/>
    </row>
    <row r="17" spans="1:11" ht="15.75">
      <c r="A17" s="59" t="s">
        <v>98</v>
      </c>
      <c r="B17" s="60"/>
      <c r="C17" s="60"/>
      <c r="D17" s="60"/>
      <c r="E17" s="60"/>
      <c r="F17" s="60"/>
      <c r="G17" s="60"/>
      <c r="H17" s="60"/>
      <c r="I17" s="61"/>
      <c r="J17" s="31" t="s">
        <v>107</v>
      </c>
      <c r="K17" s="32"/>
    </row>
    <row r="18" spans="7:11" ht="12.75">
      <c r="G18" s="29"/>
      <c r="H18" s="30"/>
      <c r="J18">
        <f>42/12</f>
        <v>3.5</v>
      </c>
      <c r="K18">
        <v>6.3</v>
      </c>
    </row>
    <row r="19" spans="1:8" ht="12.75">
      <c r="A19">
        <f>200/12</f>
        <v>16.666666666666668</v>
      </c>
      <c r="B19">
        <f>A19/4*3</f>
        <v>12.5</v>
      </c>
      <c r="C19">
        <f>B19/3*5</f>
        <v>20.833333333333336</v>
      </c>
      <c r="E19">
        <f>A19*J14</f>
        <v>41.66666666666667</v>
      </c>
      <c r="F19">
        <f>A19*K14</f>
        <v>58.333333333333336</v>
      </c>
      <c r="G19">
        <f>A19*J18</f>
        <v>58.333333333333336</v>
      </c>
      <c r="H19">
        <f>A19*K18</f>
        <v>105</v>
      </c>
    </row>
  </sheetData>
  <mergeCells count="5">
    <mergeCell ref="A17:I17"/>
    <mergeCell ref="D1:I1"/>
    <mergeCell ref="D4:I4"/>
    <mergeCell ref="A6:C6"/>
    <mergeCell ref="D6:I6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6">
      <selection activeCell="F33" sqref="F33"/>
    </sheetView>
  </sheetViews>
  <sheetFormatPr defaultColWidth="9.140625" defaultRowHeight="12.75"/>
  <cols>
    <col min="8" max="13" width="9.7109375" style="0" customWidth="1"/>
  </cols>
  <sheetData>
    <row r="1" spans="1:6" ht="12.75">
      <c r="A1" s="1" t="s">
        <v>8</v>
      </c>
      <c r="B1" s="2"/>
      <c r="C1" s="2"/>
      <c r="D1" s="2"/>
      <c r="E1" s="2"/>
      <c r="F1" s="2"/>
    </row>
    <row r="2" spans="1:6" ht="12.75">
      <c r="A2" s="3" t="s">
        <v>5</v>
      </c>
      <c r="B2" s="4"/>
      <c r="C2" s="5" t="s">
        <v>7</v>
      </c>
      <c r="D2" s="6"/>
      <c r="E2" s="6"/>
      <c r="F2" s="7"/>
    </row>
    <row r="3" spans="1:6" ht="12.75">
      <c r="A3" s="8" t="s">
        <v>6</v>
      </c>
      <c r="B3" s="9"/>
      <c r="C3" s="10" t="s">
        <v>2</v>
      </c>
      <c r="D3" s="7"/>
      <c r="E3" s="5" t="s">
        <v>4</v>
      </c>
      <c r="F3" s="7"/>
    </row>
    <row r="4" spans="1:6" ht="12.75">
      <c r="A4" s="11" t="s">
        <v>0</v>
      </c>
      <c r="B4" s="11" t="s">
        <v>1</v>
      </c>
      <c r="C4" s="11" t="s">
        <v>0</v>
      </c>
      <c r="D4" s="11" t="s">
        <v>1</v>
      </c>
      <c r="E4" s="11" t="s">
        <v>3</v>
      </c>
      <c r="F4" s="11" t="s">
        <v>1</v>
      </c>
    </row>
    <row r="5" spans="1:6" ht="12.75">
      <c r="A5" s="12">
        <v>4</v>
      </c>
      <c r="B5" s="12">
        <v>48</v>
      </c>
      <c r="C5" s="12">
        <v>2.29</v>
      </c>
      <c r="D5" s="12">
        <v>27.5</v>
      </c>
      <c r="E5" s="12">
        <v>2.8</v>
      </c>
      <c r="F5" s="12">
        <v>33.6</v>
      </c>
    </row>
    <row r="6" spans="1:6" ht="12.75">
      <c r="A6" s="12">
        <v>6</v>
      </c>
      <c r="B6" s="12">
        <v>72</v>
      </c>
      <c r="C6" s="12">
        <v>3.44</v>
      </c>
      <c r="D6" s="12">
        <v>41.3</v>
      </c>
      <c r="E6" s="12">
        <v>4.2</v>
      </c>
      <c r="F6" s="12">
        <v>50.4</v>
      </c>
    </row>
    <row r="7" spans="1:6" ht="12.75">
      <c r="A7" s="12">
        <v>8</v>
      </c>
      <c r="B7" s="12">
        <v>96</v>
      </c>
      <c r="C7" s="12">
        <v>4.59</v>
      </c>
      <c r="D7" s="12">
        <v>55.1</v>
      </c>
      <c r="E7" s="12">
        <v>5.6</v>
      </c>
      <c r="F7" s="12">
        <v>67.2</v>
      </c>
    </row>
    <row r="8" spans="1:6" ht="12.75">
      <c r="A8" s="12">
        <v>10</v>
      </c>
      <c r="B8" s="12">
        <v>120</v>
      </c>
      <c r="C8" s="12">
        <v>5.74</v>
      </c>
      <c r="D8" s="12">
        <v>68.8</v>
      </c>
      <c r="E8" s="12">
        <v>7</v>
      </c>
      <c r="F8" s="12">
        <v>84</v>
      </c>
    </row>
    <row r="9" spans="1:6" ht="12.75">
      <c r="A9" s="12">
        <v>12</v>
      </c>
      <c r="B9" s="12">
        <v>144</v>
      </c>
      <c r="C9" s="12">
        <v>6.88</v>
      </c>
      <c r="D9" s="12">
        <v>82.6</v>
      </c>
      <c r="E9" s="12">
        <v>8.4</v>
      </c>
      <c r="F9" s="12">
        <v>100.8</v>
      </c>
    </row>
    <row r="10" spans="1:6" ht="12.75">
      <c r="A10" s="12">
        <v>14</v>
      </c>
      <c r="B10" s="12">
        <v>168</v>
      </c>
      <c r="C10" s="12">
        <v>8.03</v>
      </c>
      <c r="D10" s="12">
        <v>96.4</v>
      </c>
      <c r="E10" s="12">
        <v>9.8</v>
      </c>
      <c r="F10" s="12">
        <v>117.6</v>
      </c>
    </row>
    <row r="11" spans="1:6" ht="12.75">
      <c r="A11" s="12">
        <v>16</v>
      </c>
      <c r="B11" s="12">
        <v>192</v>
      </c>
      <c r="C11" s="12">
        <v>9.18</v>
      </c>
      <c r="D11" s="12">
        <v>110.1</v>
      </c>
      <c r="E11" s="12">
        <v>11.2</v>
      </c>
      <c r="F11" s="12">
        <v>134.4</v>
      </c>
    </row>
    <row r="12" spans="1:6" ht="12.75">
      <c r="A12" s="12">
        <v>18</v>
      </c>
      <c r="B12" s="12">
        <v>216</v>
      </c>
      <c r="C12" s="12">
        <v>10.32</v>
      </c>
      <c r="D12" s="12">
        <v>123.9</v>
      </c>
      <c r="E12" s="12">
        <v>12.6</v>
      </c>
      <c r="F12" s="12">
        <v>151.2</v>
      </c>
    </row>
    <row r="13" spans="1:6" ht="12.75">
      <c r="A13" s="12">
        <v>20</v>
      </c>
      <c r="B13" s="12">
        <v>240</v>
      </c>
      <c r="C13" s="12">
        <v>11.47</v>
      </c>
      <c r="D13" s="12">
        <v>137.7</v>
      </c>
      <c r="E13" s="12">
        <v>14</v>
      </c>
      <c r="F13" s="12">
        <v>167.9</v>
      </c>
    </row>
    <row r="14" spans="1:6" ht="12.75">
      <c r="A14" s="12">
        <v>22</v>
      </c>
      <c r="B14" s="12">
        <v>264</v>
      </c>
      <c r="C14" s="12">
        <v>12.62</v>
      </c>
      <c r="D14" s="12">
        <v>151.4</v>
      </c>
      <c r="E14" s="12">
        <v>15.39</v>
      </c>
      <c r="F14" s="12">
        <v>184.7</v>
      </c>
    </row>
    <row r="15" spans="1:6" ht="12.75">
      <c r="A15" s="12">
        <v>24</v>
      </c>
      <c r="B15" s="12">
        <v>288</v>
      </c>
      <c r="C15" s="12">
        <v>13.77</v>
      </c>
      <c r="D15" s="12">
        <v>165.2</v>
      </c>
      <c r="E15" s="12">
        <v>16.79</v>
      </c>
      <c r="F15" s="12">
        <v>201.5</v>
      </c>
    </row>
    <row r="16" spans="1:6" ht="12.75">
      <c r="A16" s="12">
        <v>26</v>
      </c>
      <c r="B16" s="12">
        <v>312</v>
      </c>
      <c r="C16" s="12">
        <v>14.91</v>
      </c>
      <c r="D16" s="12">
        <v>179</v>
      </c>
      <c r="E16" s="12">
        <v>18.19</v>
      </c>
      <c r="F16" s="12">
        <v>218.3</v>
      </c>
    </row>
    <row r="17" spans="1:6" ht="12.75">
      <c r="A17" s="12">
        <v>28</v>
      </c>
      <c r="B17" s="12">
        <v>336</v>
      </c>
      <c r="C17" s="12">
        <v>16.06</v>
      </c>
      <c r="D17" s="12">
        <v>192.7</v>
      </c>
      <c r="E17" s="12">
        <v>19.59</v>
      </c>
      <c r="F17" s="12">
        <v>235.1</v>
      </c>
    </row>
    <row r="18" spans="1:6" ht="12.75">
      <c r="A18" s="12">
        <v>30</v>
      </c>
      <c r="B18" s="12">
        <v>360</v>
      </c>
      <c r="C18" s="12">
        <v>17.21</v>
      </c>
      <c r="D18" s="12">
        <v>206.5</v>
      </c>
      <c r="E18" s="12">
        <v>20.99</v>
      </c>
      <c r="F18" s="12">
        <v>251.9</v>
      </c>
    </row>
    <row r="19" spans="1:6" ht="12.75">
      <c r="A19" s="12">
        <v>32</v>
      </c>
      <c r="B19" s="12">
        <v>384</v>
      </c>
      <c r="C19" s="12">
        <v>18.35</v>
      </c>
      <c r="D19" s="12">
        <v>220.3</v>
      </c>
      <c r="E19" s="12">
        <v>22.39</v>
      </c>
      <c r="F19" s="12">
        <v>268.7</v>
      </c>
    </row>
    <row r="20" spans="1:6" ht="12.75">
      <c r="A20" s="2"/>
      <c r="B20" s="2"/>
      <c r="C20" s="2"/>
      <c r="D20" s="2"/>
      <c r="E20" s="2"/>
      <c r="F20" s="2"/>
    </row>
    <row r="21" spans="1:6" ht="12.75">
      <c r="A21" s="1" t="s">
        <v>9</v>
      </c>
      <c r="B21" s="2"/>
      <c r="C21" s="2"/>
      <c r="D21" s="2"/>
      <c r="E21" s="2"/>
      <c r="F21" s="2"/>
    </row>
    <row r="22" spans="1:6" ht="12.75">
      <c r="A22" s="3" t="s">
        <v>5</v>
      </c>
      <c r="B22" s="4"/>
      <c r="C22" s="5" t="s">
        <v>7</v>
      </c>
      <c r="D22" s="6"/>
      <c r="E22" s="6"/>
      <c r="F22" s="7"/>
    </row>
    <row r="23" spans="1:6" ht="12.75">
      <c r="A23" s="8" t="s">
        <v>6</v>
      </c>
      <c r="B23" s="9"/>
      <c r="C23" s="10" t="s">
        <v>2</v>
      </c>
      <c r="D23" s="7"/>
      <c r="E23" s="5" t="s">
        <v>4</v>
      </c>
      <c r="F23" s="7"/>
    </row>
    <row r="24" spans="1:6" ht="12.75">
      <c r="A24" s="11" t="s">
        <v>0</v>
      </c>
      <c r="B24" s="11" t="s">
        <v>1</v>
      </c>
      <c r="C24" s="11" t="s">
        <v>0</v>
      </c>
      <c r="D24" s="11" t="s">
        <v>1</v>
      </c>
      <c r="E24" s="11" t="s">
        <v>3</v>
      </c>
      <c r="F24" s="11" t="s">
        <v>1</v>
      </c>
    </row>
    <row r="25" spans="1:7" ht="12.75">
      <c r="A25" s="12">
        <v>4</v>
      </c>
      <c r="B25" s="12">
        <v>48</v>
      </c>
      <c r="C25" s="12">
        <v>2.49</v>
      </c>
      <c r="D25" s="12">
        <v>29.9</v>
      </c>
      <c r="E25" s="12">
        <v>3.05</v>
      </c>
      <c r="F25" s="12">
        <v>36.6</v>
      </c>
      <c r="G25" s="24"/>
    </row>
    <row r="26" spans="1:6" ht="12.75">
      <c r="A26" s="12">
        <v>6</v>
      </c>
      <c r="B26" s="12">
        <v>72</v>
      </c>
      <c r="C26" s="12">
        <v>3.73</v>
      </c>
      <c r="D26" s="12">
        <v>44.8</v>
      </c>
      <c r="E26" s="12">
        <v>4.57</v>
      </c>
      <c r="F26" s="12">
        <v>54.9</v>
      </c>
    </row>
    <row r="27" spans="1:6" ht="12.75">
      <c r="A27" s="12">
        <v>8</v>
      </c>
      <c r="B27" s="12">
        <v>96</v>
      </c>
      <c r="C27" s="12">
        <v>4.98</v>
      </c>
      <c r="D27" s="12">
        <v>59.7</v>
      </c>
      <c r="E27" s="12">
        <v>6.1</v>
      </c>
      <c r="F27" s="12">
        <v>73.2</v>
      </c>
    </row>
    <row r="28" spans="1:6" ht="12.75">
      <c r="A28" s="12">
        <v>10</v>
      </c>
      <c r="B28" s="12">
        <v>120</v>
      </c>
      <c r="C28" s="12">
        <v>6.22</v>
      </c>
      <c r="D28" s="12">
        <v>74.7</v>
      </c>
      <c r="E28" s="12">
        <v>7.62</v>
      </c>
      <c r="F28" s="12">
        <v>91.4</v>
      </c>
    </row>
    <row r="29" spans="1:6" ht="12.75">
      <c r="A29" s="12">
        <v>12</v>
      </c>
      <c r="B29" s="12">
        <v>144</v>
      </c>
      <c r="C29" s="12">
        <v>7.47</v>
      </c>
      <c r="D29" s="12">
        <v>89.6</v>
      </c>
      <c r="E29" s="12">
        <v>9.14</v>
      </c>
      <c r="F29" s="12">
        <v>109.7</v>
      </c>
    </row>
    <row r="30" spans="1:6" ht="12.75">
      <c r="A30" s="12">
        <v>14</v>
      </c>
      <c r="B30" s="12">
        <v>168</v>
      </c>
      <c r="C30" s="12">
        <v>8.71</v>
      </c>
      <c r="D30" s="12">
        <v>104.5</v>
      </c>
      <c r="E30" s="12">
        <v>10.67</v>
      </c>
      <c r="F30" s="12">
        <v>128</v>
      </c>
    </row>
    <row r="31" spans="1:6" ht="12.75">
      <c r="A31" s="12">
        <v>16</v>
      </c>
      <c r="B31" s="12">
        <v>192</v>
      </c>
      <c r="C31" s="12">
        <v>9.96</v>
      </c>
      <c r="D31" s="12">
        <v>119.5</v>
      </c>
      <c r="E31" s="12">
        <v>12.19</v>
      </c>
      <c r="F31" s="12">
        <v>146.3</v>
      </c>
    </row>
    <row r="32" spans="1:6" ht="12.75">
      <c r="A32" s="12">
        <v>18</v>
      </c>
      <c r="B32" s="12">
        <v>216</v>
      </c>
      <c r="C32" s="12">
        <v>11.2</v>
      </c>
      <c r="D32" s="12">
        <v>134.4</v>
      </c>
      <c r="E32" s="12">
        <v>13.72</v>
      </c>
      <c r="F32" s="12">
        <v>164.6</v>
      </c>
    </row>
    <row r="33" spans="1:6" ht="12.75">
      <c r="A33" s="12">
        <v>20</v>
      </c>
      <c r="B33" s="12">
        <v>240</v>
      </c>
      <c r="C33" s="12">
        <v>12.45</v>
      </c>
      <c r="D33" s="12">
        <v>149.4</v>
      </c>
      <c r="E33" s="12">
        <v>15.24</v>
      </c>
      <c r="F33" s="12">
        <v>182.9</v>
      </c>
    </row>
    <row r="34" spans="1:6" ht="12.75">
      <c r="A34" s="12">
        <v>22</v>
      </c>
      <c r="B34" s="12">
        <v>264</v>
      </c>
      <c r="C34" s="12">
        <v>13.69</v>
      </c>
      <c r="D34" s="12">
        <v>164.3</v>
      </c>
      <c r="E34" s="12">
        <v>16.76</v>
      </c>
      <c r="F34" s="12">
        <v>201.2</v>
      </c>
    </row>
    <row r="35" spans="1:6" ht="12.75">
      <c r="A35" s="12">
        <v>24</v>
      </c>
      <c r="B35" s="12">
        <v>288</v>
      </c>
      <c r="C35" s="12">
        <v>14.94</v>
      </c>
      <c r="D35" s="12">
        <v>179.2</v>
      </c>
      <c r="E35" s="12">
        <v>18.29</v>
      </c>
      <c r="F35" s="12">
        <v>219.5</v>
      </c>
    </row>
    <row r="36" spans="1:6" ht="12.75">
      <c r="A36" s="12">
        <v>26</v>
      </c>
      <c r="B36" s="12">
        <v>312</v>
      </c>
      <c r="C36" s="12">
        <v>16.18</v>
      </c>
      <c r="D36" s="12">
        <v>194.2</v>
      </c>
      <c r="E36" s="12">
        <v>19.81</v>
      </c>
      <c r="F36" s="12">
        <v>237.7</v>
      </c>
    </row>
    <row r="37" spans="1:6" ht="12.75">
      <c r="A37" s="12">
        <v>28</v>
      </c>
      <c r="B37" s="12">
        <v>336</v>
      </c>
      <c r="C37" s="12">
        <v>17.42</v>
      </c>
      <c r="D37" s="12">
        <v>209.1</v>
      </c>
      <c r="E37" s="12">
        <v>21.34</v>
      </c>
      <c r="F37" s="12">
        <v>256</v>
      </c>
    </row>
    <row r="38" spans="1:6" ht="12.75">
      <c r="A38" s="12">
        <v>30</v>
      </c>
      <c r="B38" s="12">
        <v>360</v>
      </c>
      <c r="C38" s="12">
        <v>18.67</v>
      </c>
      <c r="D38" s="12">
        <v>224</v>
      </c>
      <c r="E38" s="12">
        <v>22.86</v>
      </c>
      <c r="F38" s="12">
        <v>274.3</v>
      </c>
    </row>
    <row r="39" spans="1:6" ht="12.75">
      <c r="A39" s="12">
        <v>32</v>
      </c>
      <c r="B39" s="12">
        <v>384</v>
      </c>
      <c r="C39" s="12">
        <v>19.91</v>
      </c>
      <c r="D39" s="12">
        <v>239</v>
      </c>
      <c r="E39" s="12">
        <v>24.38</v>
      </c>
      <c r="F39" s="12">
        <v>292.6</v>
      </c>
    </row>
    <row r="40" spans="1:6" ht="12.75">
      <c r="A40" s="2"/>
      <c r="B40" s="2"/>
      <c r="C40" s="2"/>
      <c r="D40" s="2"/>
      <c r="E40" s="2"/>
      <c r="F40" s="2"/>
    </row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2"/>
      <c r="F42" s="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25" sqref="A25"/>
    </sheetView>
  </sheetViews>
  <sheetFormatPr defaultColWidth="9.140625" defaultRowHeight="12.75"/>
  <sheetData>
    <row r="1" spans="1:6" ht="12.75">
      <c r="A1" s="1" t="s">
        <v>10</v>
      </c>
      <c r="B1" s="2"/>
      <c r="C1" s="2"/>
      <c r="D1" s="2"/>
      <c r="E1" s="2"/>
      <c r="F1" s="2"/>
    </row>
    <row r="2" spans="1:6" ht="12.75">
      <c r="A2" s="3" t="s">
        <v>5</v>
      </c>
      <c r="B2" s="4"/>
      <c r="C2" s="5" t="s">
        <v>7</v>
      </c>
      <c r="D2" s="6"/>
      <c r="E2" s="6"/>
      <c r="F2" s="7"/>
    </row>
    <row r="3" spans="1:6" ht="12.75">
      <c r="A3" s="8" t="s">
        <v>6</v>
      </c>
      <c r="B3" s="9"/>
      <c r="C3" s="10" t="s">
        <v>2</v>
      </c>
      <c r="D3" s="7"/>
      <c r="E3" s="5" t="s">
        <v>4</v>
      </c>
      <c r="F3" s="7"/>
    </row>
    <row r="4" spans="1:6" ht="12.75">
      <c r="A4" s="11" t="s">
        <v>0</v>
      </c>
      <c r="B4" s="11" t="s">
        <v>1</v>
      </c>
      <c r="C4" s="11" t="s">
        <v>0</v>
      </c>
      <c r="D4" s="11" t="s">
        <v>1</v>
      </c>
      <c r="E4" s="11" t="s">
        <v>3</v>
      </c>
      <c r="F4" s="11" t="s">
        <v>1</v>
      </c>
    </row>
    <row r="5" spans="1:6" ht="12.75">
      <c r="A5" s="12">
        <v>4</v>
      </c>
      <c r="B5" s="12">
        <v>48</v>
      </c>
      <c r="C5" s="12">
        <v>1.8</v>
      </c>
      <c r="D5" s="12">
        <v>21.6</v>
      </c>
      <c r="E5" s="12">
        <v>2.2</v>
      </c>
      <c r="F5" s="12">
        <v>26.4</v>
      </c>
    </row>
    <row r="6" spans="1:6" ht="12.75">
      <c r="A6" s="12">
        <v>6</v>
      </c>
      <c r="B6" s="12">
        <v>72</v>
      </c>
      <c r="C6" s="12">
        <v>2.7</v>
      </c>
      <c r="D6" s="12">
        <v>32.4</v>
      </c>
      <c r="E6" s="12">
        <v>4.2</v>
      </c>
      <c r="F6" s="12">
        <v>50.4</v>
      </c>
    </row>
    <row r="7" spans="1:6" ht="12.75">
      <c r="A7" s="12">
        <v>8</v>
      </c>
      <c r="B7" s="12">
        <v>96</v>
      </c>
      <c r="C7" s="12">
        <v>3.61</v>
      </c>
      <c r="D7" s="12">
        <v>43.3</v>
      </c>
      <c r="E7" s="12">
        <v>5.6</v>
      </c>
      <c r="F7" s="12">
        <v>67.2</v>
      </c>
    </row>
    <row r="8" spans="1:6" ht="12.75">
      <c r="A8" s="12">
        <v>10</v>
      </c>
      <c r="B8" s="12">
        <v>120</v>
      </c>
      <c r="C8" s="12">
        <v>4.51</v>
      </c>
      <c r="D8" s="12">
        <v>54.1</v>
      </c>
      <c r="E8" s="12">
        <v>7</v>
      </c>
      <c r="F8" s="12">
        <v>84</v>
      </c>
    </row>
    <row r="9" spans="1:6" ht="12.75">
      <c r="A9" s="12">
        <v>12</v>
      </c>
      <c r="B9" s="12">
        <v>144</v>
      </c>
      <c r="C9" s="12">
        <v>5.41</v>
      </c>
      <c r="D9" s="12">
        <v>64.9</v>
      </c>
      <c r="E9" s="12">
        <v>8.4</v>
      </c>
      <c r="F9" s="12">
        <v>100.8</v>
      </c>
    </row>
    <row r="10" spans="1:6" ht="12.75">
      <c r="A10" s="12">
        <v>14</v>
      </c>
      <c r="B10" s="12">
        <v>168</v>
      </c>
      <c r="C10" s="12">
        <v>6.31</v>
      </c>
      <c r="D10" s="12">
        <v>75.7</v>
      </c>
      <c r="E10" s="12">
        <v>9.8</v>
      </c>
      <c r="F10" s="12">
        <v>117.6</v>
      </c>
    </row>
    <row r="11" spans="1:6" ht="12.75">
      <c r="A11" s="12">
        <v>16</v>
      </c>
      <c r="B11" s="12">
        <v>192</v>
      </c>
      <c r="C11" s="12">
        <v>7.21</v>
      </c>
      <c r="D11" s="12">
        <v>86.5</v>
      </c>
      <c r="E11" s="12">
        <v>11.2</v>
      </c>
      <c r="F11" s="12">
        <v>134.4</v>
      </c>
    </row>
    <row r="12" spans="1:6" ht="12.75">
      <c r="A12" s="12">
        <v>18</v>
      </c>
      <c r="B12" s="12">
        <v>216</v>
      </c>
      <c r="C12" s="12">
        <v>8.11</v>
      </c>
      <c r="D12" s="12">
        <v>97.3</v>
      </c>
      <c r="E12" s="12">
        <v>12.6</v>
      </c>
      <c r="F12" s="12">
        <v>151.2</v>
      </c>
    </row>
    <row r="13" spans="1:6" ht="12.75">
      <c r="A13" s="12">
        <v>20</v>
      </c>
      <c r="B13" s="12">
        <v>240</v>
      </c>
      <c r="C13" s="12">
        <v>9.01</v>
      </c>
      <c r="D13" s="12">
        <v>108.2</v>
      </c>
      <c r="E13" s="12">
        <v>14</v>
      </c>
      <c r="F13" s="12">
        <v>167.9</v>
      </c>
    </row>
    <row r="14" spans="1:6" ht="12.75">
      <c r="A14" s="12">
        <v>22</v>
      </c>
      <c r="B14" s="12">
        <v>264</v>
      </c>
      <c r="C14" s="12">
        <v>9.91</v>
      </c>
      <c r="D14" s="12">
        <v>119</v>
      </c>
      <c r="E14" s="12">
        <v>15.39</v>
      </c>
      <c r="F14" s="12">
        <v>184.7</v>
      </c>
    </row>
    <row r="15" spans="1:6" ht="12.75">
      <c r="A15" s="12">
        <v>24</v>
      </c>
      <c r="B15" s="12">
        <v>288</v>
      </c>
      <c r="C15" s="12">
        <v>10.82</v>
      </c>
      <c r="D15" s="12">
        <v>129.8</v>
      </c>
      <c r="E15" s="12">
        <v>16.79</v>
      </c>
      <c r="F15" s="12">
        <v>201.5</v>
      </c>
    </row>
    <row r="16" spans="1:6" ht="12.75">
      <c r="A16" s="12">
        <v>26</v>
      </c>
      <c r="B16" s="12">
        <v>312</v>
      </c>
      <c r="C16" s="12">
        <v>11.72</v>
      </c>
      <c r="D16" s="12">
        <v>140.6</v>
      </c>
      <c r="E16" s="12">
        <v>18.19</v>
      </c>
      <c r="F16" s="12">
        <v>218.3</v>
      </c>
    </row>
    <row r="17" spans="1:6" ht="12.75">
      <c r="A17" s="12">
        <v>28</v>
      </c>
      <c r="B17" s="12">
        <v>336</v>
      </c>
      <c r="C17" s="12">
        <v>12.62</v>
      </c>
      <c r="D17" s="12">
        <v>151.4</v>
      </c>
      <c r="E17" s="12">
        <v>19.59</v>
      </c>
      <c r="F17" s="12">
        <v>235.1</v>
      </c>
    </row>
    <row r="18" spans="1:6" ht="12.75">
      <c r="A18" s="12">
        <v>30</v>
      </c>
      <c r="B18" s="12">
        <v>360</v>
      </c>
      <c r="C18" s="12">
        <v>13.52</v>
      </c>
      <c r="D18" s="12">
        <v>162.2</v>
      </c>
      <c r="E18" s="12">
        <v>20.99</v>
      </c>
      <c r="F18" s="12">
        <v>251.9</v>
      </c>
    </row>
    <row r="19" spans="1:6" ht="12.75">
      <c r="A19" s="12">
        <v>32</v>
      </c>
      <c r="B19" s="12">
        <v>384</v>
      </c>
      <c r="C19" s="12">
        <v>14.42</v>
      </c>
      <c r="D19" s="12">
        <v>173.1</v>
      </c>
      <c r="E19" s="12">
        <v>22.39</v>
      </c>
      <c r="F19" s="12">
        <v>268.7</v>
      </c>
    </row>
    <row r="20" spans="1:6" ht="12.75">
      <c r="A20" s="2"/>
      <c r="B20" s="2"/>
      <c r="C20" s="2"/>
      <c r="D20" s="2"/>
      <c r="E20" s="2"/>
      <c r="F20" s="2"/>
    </row>
    <row r="21" spans="1:6" ht="12.75">
      <c r="A21" s="13" t="s">
        <v>11</v>
      </c>
      <c r="B21" s="2"/>
      <c r="C21" s="2"/>
      <c r="D21" s="2"/>
      <c r="E21" s="2"/>
      <c r="F21" s="2"/>
    </row>
    <row r="22" spans="1:6" ht="12.75">
      <c r="A22" s="3" t="s">
        <v>5</v>
      </c>
      <c r="B22" s="4"/>
      <c r="C22" s="5" t="s">
        <v>7</v>
      </c>
      <c r="D22" s="6"/>
      <c r="E22" s="6"/>
      <c r="F22" s="7"/>
    </row>
    <row r="23" spans="1:6" ht="12.75">
      <c r="A23" s="8" t="s">
        <v>6</v>
      </c>
      <c r="B23" s="9"/>
      <c r="C23" s="10" t="s">
        <v>2</v>
      </c>
      <c r="D23" s="7"/>
      <c r="E23" s="5" t="s">
        <v>4</v>
      </c>
      <c r="F23" s="7"/>
    </row>
    <row r="24" spans="1:6" ht="12.75">
      <c r="A24" s="11" t="s">
        <v>0</v>
      </c>
      <c r="B24" s="11" t="s">
        <v>1</v>
      </c>
      <c r="C24" s="11" t="s">
        <v>0</v>
      </c>
      <c r="D24" s="11" t="s">
        <v>1</v>
      </c>
      <c r="E24" s="11" t="s">
        <v>3</v>
      </c>
      <c r="F24" s="11" t="s">
        <v>1</v>
      </c>
    </row>
    <row r="25" spans="1:6" ht="12.75">
      <c r="A25" s="12">
        <v>4</v>
      </c>
      <c r="B25" s="12">
        <v>48</v>
      </c>
      <c r="C25" s="12">
        <v>1.96</v>
      </c>
      <c r="D25" s="12">
        <v>23.5</v>
      </c>
      <c r="E25" s="12">
        <v>2.4</v>
      </c>
      <c r="F25" s="12">
        <v>28.7</v>
      </c>
    </row>
    <row r="26" spans="1:6" ht="12.75">
      <c r="A26" s="12">
        <v>6</v>
      </c>
      <c r="B26" s="12">
        <v>72</v>
      </c>
      <c r="C26" s="12">
        <v>2.93</v>
      </c>
      <c r="D26" s="12">
        <v>35.2</v>
      </c>
      <c r="E26" s="12">
        <v>3.59</v>
      </c>
      <c r="F26" s="12">
        <v>43.1</v>
      </c>
    </row>
    <row r="27" spans="1:6" ht="12.75">
      <c r="A27" s="12">
        <v>8</v>
      </c>
      <c r="B27" s="12">
        <v>96</v>
      </c>
      <c r="C27" s="12">
        <v>3.91</v>
      </c>
      <c r="D27" s="12">
        <v>47</v>
      </c>
      <c r="E27" s="12">
        <v>4.79</v>
      </c>
      <c r="F27" s="12">
        <v>57.5</v>
      </c>
    </row>
    <row r="28" spans="1:6" ht="12.75">
      <c r="A28" s="12">
        <v>10</v>
      </c>
      <c r="B28" s="12">
        <v>120</v>
      </c>
      <c r="C28" s="12">
        <v>4.89</v>
      </c>
      <c r="D28" s="12">
        <v>58.7</v>
      </c>
      <c r="E28" s="12">
        <v>5.99</v>
      </c>
      <c r="F28" s="12">
        <v>71.9</v>
      </c>
    </row>
    <row r="29" spans="1:6" ht="12.75">
      <c r="A29" s="12">
        <v>12</v>
      </c>
      <c r="B29" s="12">
        <v>144</v>
      </c>
      <c r="C29" s="12">
        <v>5.87</v>
      </c>
      <c r="D29" s="12">
        <v>70.4</v>
      </c>
      <c r="E29" s="12">
        <v>7.19</v>
      </c>
      <c r="F29" s="12">
        <v>86.2</v>
      </c>
    </row>
    <row r="30" spans="1:6" ht="12.75">
      <c r="A30" s="12">
        <v>14</v>
      </c>
      <c r="B30" s="12">
        <v>168</v>
      </c>
      <c r="C30" s="12">
        <v>6.85</v>
      </c>
      <c r="D30" s="12">
        <v>82.2</v>
      </c>
      <c r="E30" s="12">
        <v>8.39</v>
      </c>
      <c r="F30" s="12">
        <v>100.6</v>
      </c>
    </row>
    <row r="31" spans="1:6" ht="12.75">
      <c r="A31" s="12">
        <v>16</v>
      </c>
      <c r="B31" s="12">
        <v>192</v>
      </c>
      <c r="C31" s="12">
        <v>7.83</v>
      </c>
      <c r="D31" s="12">
        <v>93.9</v>
      </c>
      <c r="E31" s="12">
        <v>9.58</v>
      </c>
      <c r="F31" s="12">
        <v>115</v>
      </c>
    </row>
    <row r="32" spans="1:6" ht="12.75">
      <c r="A32" s="12">
        <v>18</v>
      </c>
      <c r="B32" s="12">
        <v>216</v>
      </c>
      <c r="C32" s="12">
        <v>8.8</v>
      </c>
      <c r="D32" s="12">
        <v>105.7</v>
      </c>
      <c r="E32" s="12">
        <v>10.78</v>
      </c>
      <c r="F32" s="12">
        <v>129.4</v>
      </c>
    </row>
    <row r="33" spans="1:6" ht="12.75">
      <c r="A33" s="12">
        <v>20</v>
      </c>
      <c r="B33" s="12">
        <v>240</v>
      </c>
      <c r="C33" s="12">
        <v>9.78</v>
      </c>
      <c r="D33" s="12">
        <v>117.4</v>
      </c>
      <c r="E33" s="12">
        <v>11.98</v>
      </c>
      <c r="F33" s="12">
        <v>143.7</v>
      </c>
    </row>
    <row r="34" spans="1:6" ht="12.75">
      <c r="A34" s="12">
        <v>22</v>
      </c>
      <c r="B34" s="12">
        <v>264</v>
      </c>
      <c r="C34" s="12">
        <v>10.76</v>
      </c>
      <c r="D34" s="12">
        <v>129.1</v>
      </c>
      <c r="E34" s="12">
        <v>13.18</v>
      </c>
      <c r="F34" s="12">
        <v>158.1</v>
      </c>
    </row>
    <row r="35" spans="1:6" ht="12.75">
      <c r="A35" s="12">
        <v>24</v>
      </c>
      <c r="B35" s="12">
        <v>288</v>
      </c>
      <c r="C35" s="12">
        <v>11.74</v>
      </c>
      <c r="D35" s="12">
        <v>140.9</v>
      </c>
      <c r="E35" s="12">
        <v>14.37</v>
      </c>
      <c r="F35" s="12">
        <v>172.5</v>
      </c>
    </row>
    <row r="36" spans="1:6" ht="12.75">
      <c r="A36" s="12">
        <v>26</v>
      </c>
      <c r="B36" s="12">
        <v>312</v>
      </c>
      <c r="C36" s="12">
        <v>12.72</v>
      </c>
      <c r="D36" s="12">
        <v>152.6</v>
      </c>
      <c r="E36" s="12">
        <v>15.57</v>
      </c>
      <c r="F36" s="12">
        <v>186.9</v>
      </c>
    </row>
    <row r="37" spans="1:6" ht="12.75">
      <c r="A37" s="12">
        <v>28</v>
      </c>
      <c r="B37" s="12">
        <v>336</v>
      </c>
      <c r="C37" s="12">
        <v>13.7</v>
      </c>
      <c r="D37" s="12">
        <v>164.3</v>
      </c>
      <c r="E37" s="12">
        <v>16.77</v>
      </c>
      <c r="F37" s="12">
        <v>201.2</v>
      </c>
    </row>
    <row r="38" spans="1:6" ht="12.75">
      <c r="A38" s="12">
        <v>30</v>
      </c>
      <c r="B38" s="12">
        <v>360</v>
      </c>
      <c r="C38" s="12">
        <v>14.67</v>
      </c>
      <c r="D38" s="12">
        <v>176.1</v>
      </c>
      <c r="E38" s="12">
        <v>17.97</v>
      </c>
      <c r="F38" s="12">
        <v>215.6</v>
      </c>
    </row>
    <row r="39" spans="1:6" ht="12.75">
      <c r="A39" s="12">
        <v>32</v>
      </c>
      <c r="B39" s="12">
        <v>384</v>
      </c>
      <c r="C39" s="12">
        <v>15.65</v>
      </c>
      <c r="D39" s="12">
        <v>187.8</v>
      </c>
      <c r="E39" s="12">
        <v>19.17</v>
      </c>
      <c r="F39" s="12">
        <v>230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</dc:creator>
  <cp:keywords/>
  <dc:description/>
  <cp:lastModifiedBy>Jeff Held</cp:lastModifiedBy>
  <dcterms:created xsi:type="dcterms:W3CDTF">2004-10-11T16:51:27Z</dcterms:created>
  <dcterms:modified xsi:type="dcterms:W3CDTF">2005-09-20T18:19:15Z</dcterms:modified>
  <cp:category/>
  <cp:version/>
  <cp:contentType/>
  <cp:contentStatus/>
</cp:coreProperties>
</file>